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laconsultingengineers.sharepoint.com/sites/NorthOpsM/Shared Documents/13012 SEA Asset Register Toolkit/6. Design &amp; Tender/2. XLS Template/"/>
    </mc:Choice>
  </mc:AlternateContent>
  <xr:revisionPtr revIDLastSave="1046" documentId="13_ncr:1_{9F514852-6AFC-4690-90CA-E9697B47BD1F}" xr6:coauthVersionLast="47" xr6:coauthVersionMax="47" xr10:uidLastSave="{D24E2743-7FCB-4E3B-8BFB-C13568D6F374}"/>
  <bookViews>
    <workbookView xWindow="-108" yWindow="-108" windowWidth="23256" windowHeight="12576" xr2:uid="{C1F45C46-D975-4A83-81D9-4615DDD7ADD7}"/>
  </bookViews>
  <sheets>
    <sheet name="Instructions" sheetId="4" r:id="rId1"/>
    <sheet name="Elec Asset Register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2" l="1"/>
  <c r="X3" i="2" s="1"/>
  <c r="AA4" i="2"/>
  <c r="X4" i="2" s="1"/>
  <c r="AC4" i="2" s="1"/>
  <c r="AA5" i="2"/>
  <c r="X5" i="2" s="1"/>
  <c r="AA6" i="2"/>
  <c r="X6" i="2" s="1"/>
  <c r="AA7" i="2"/>
  <c r="X7" i="2" s="1"/>
  <c r="AA8" i="2"/>
  <c r="X8" i="2" s="1"/>
  <c r="AC8" i="2"/>
  <c r="X9" i="2"/>
  <c r="AA9" i="2"/>
  <c r="AA10" i="2"/>
  <c r="X10" i="2" s="1"/>
  <c r="AF10" i="2"/>
  <c r="AA11" i="2"/>
  <c r="AA12" i="2"/>
  <c r="X12" i="2" s="1"/>
  <c r="AF12" i="2" s="1"/>
  <c r="AC12" i="2"/>
  <c r="AD12" i="2" s="1"/>
  <c r="X13" i="2"/>
  <c r="AA13" i="2"/>
  <c r="AA14" i="2"/>
  <c r="X14" i="2" s="1"/>
  <c r="AC14" i="2" s="1"/>
  <c r="AA15" i="2"/>
  <c r="AA16" i="2"/>
  <c r="X16" i="2" s="1"/>
  <c r="AF16" i="2" s="1"/>
  <c r="X17" i="2"/>
  <c r="AA17" i="2"/>
  <c r="AA18" i="2"/>
  <c r="X18" i="2" s="1"/>
  <c r="AC18" i="2" s="1"/>
  <c r="AA19" i="2"/>
  <c r="X19" i="2" s="1"/>
  <c r="AA20" i="2"/>
  <c r="X21" i="2"/>
  <c r="AA21" i="2"/>
  <c r="AA22" i="2"/>
  <c r="AA23" i="2"/>
  <c r="AA24" i="2"/>
  <c r="AA25" i="2"/>
  <c r="AA2" i="2"/>
  <c r="X2" i="2" s="1"/>
  <c r="AF2" i="2" s="1"/>
  <c r="AC16" i="2" l="1"/>
  <c r="AD8" i="2"/>
  <c r="AC2" i="2"/>
  <c r="AD2" i="2" s="1"/>
  <c r="AD4" i="2"/>
  <c r="AF8" i="2"/>
  <c r="AH12" i="2"/>
  <c r="AE12" i="2"/>
  <c r="AC19" i="2"/>
  <c r="AD19" i="2" s="1"/>
  <c r="AF19" i="2"/>
  <c r="AC7" i="2"/>
  <c r="AD7" i="2"/>
  <c r="AF7" i="2"/>
  <c r="AC5" i="2"/>
  <c r="AD5" i="2" s="1"/>
  <c r="AF5" i="2"/>
  <c r="AE4" i="2"/>
  <c r="AH4" i="2" s="1"/>
  <c r="AC3" i="2"/>
  <c r="AD3" i="2" s="1"/>
  <c r="AF3" i="2"/>
  <c r="X20" i="2"/>
  <c r="AC9" i="2"/>
  <c r="AD9" i="2" s="1"/>
  <c r="AF9" i="2"/>
  <c r="AF6" i="2"/>
  <c r="X25" i="2"/>
  <c r="X23" i="2"/>
  <c r="X22" i="2"/>
  <c r="AD16" i="2"/>
  <c r="X15" i="2"/>
  <c r="AC10" i="2"/>
  <c r="AD10" i="2" s="1"/>
  <c r="X24" i="2"/>
  <c r="X11" i="2"/>
  <c r="AC6" i="2"/>
  <c r="AD6" i="2" s="1"/>
  <c r="AC21" i="2"/>
  <c r="AD21" i="2"/>
  <c r="AF18" i="2"/>
  <c r="AD18" i="2"/>
  <c r="AC17" i="2"/>
  <c r="AD17" i="2"/>
  <c r="AF17" i="2"/>
  <c r="AF14" i="2"/>
  <c r="AF4" i="2"/>
  <c r="AF21" i="2"/>
  <c r="AC13" i="2"/>
  <c r="AD13" i="2" s="1"/>
  <c r="AF13" i="2"/>
  <c r="AD14" i="2"/>
  <c r="AE2" i="2"/>
  <c r="AH2" i="2" s="1"/>
  <c r="AH8" i="2" l="1"/>
  <c r="AE8" i="2"/>
  <c r="AE13" i="2"/>
  <c r="AH13" i="2"/>
  <c r="AE3" i="2"/>
  <c r="AH3" i="2"/>
  <c r="AE5" i="2"/>
  <c r="AH5" i="2" s="1"/>
  <c r="AI4" i="2"/>
  <c r="AK4" i="2"/>
  <c r="AE9" i="2"/>
  <c r="AH9" i="2"/>
  <c r="AF22" i="2"/>
  <c r="AC22" i="2"/>
  <c r="AD22" i="2" s="1"/>
  <c r="AE19" i="2"/>
  <c r="AH19" i="2"/>
  <c r="AI8" i="2"/>
  <c r="AK8" i="2"/>
  <c r="AC23" i="2"/>
  <c r="AD23" i="2"/>
  <c r="AF23" i="2"/>
  <c r="AE7" i="2"/>
  <c r="AH7" i="2"/>
  <c r="AF24" i="2"/>
  <c r="AC24" i="2"/>
  <c r="AD24" i="2" s="1"/>
  <c r="AE17" i="2"/>
  <c r="AH17" i="2" s="1"/>
  <c r="AC25" i="2"/>
  <c r="AD25" i="2" s="1"/>
  <c r="AF25" i="2"/>
  <c r="AE10" i="2"/>
  <c r="AH10" i="2" s="1"/>
  <c r="AE21" i="2"/>
  <c r="AH21" i="2" s="1"/>
  <c r="AE14" i="2"/>
  <c r="AH14" i="2" s="1"/>
  <c r="AC20" i="2"/>
  <c r="AD20" i="2"/>
  <c r="AF20" i="2"/>
  <c r="AC11" i="2"/>
  <c r="AD11" i="2" s="1"/>
  <c r="AF11" i="2"/>
  <c r="AC15" i="2"/>
  <c r="AD15" i="2" s="1"/>
  <c r="AF15" i="2"/>
  <c r="AE6" i="2"/>
  <c r="AH6" i="2" s="1"/>
  <c r="AE18" i="2"/>
  <c r="AH18" i="2" s="1"/>
  <c r="AE16" i="2"/>
  <c r="AH16" i="2" s="1"/>
  <c r="AI12" i="2"/>
  <c r="AK12" i="2"/>
  <c r="AK2" i="2"/>
  <c r="AI2" i="2"/>
  <c r="AE25" i="2" l="1"/>
  <c r="AH25" i="2" s="1"/>
  <c r="AI16" i="2"/>
  <c r="AK16" i="2"/>
  <c r="AI18" i="2"/>
  <c r="AK18" i="2"/>
  <c r="AE11" i="2"/>
  <c r="AH11" i="2"/>
  <c r="AK17" i="2"/>
  <c r="AI17" i="2"/>
  <c r="AI5" i="2"/>
  <c r="AK5" i="2"/>
  <c r="AI6" i="2"/>
  <c r="AK6" i="2"/>
  <c r="AI21" i="2"/>
  <c r="AK21" i="2"/>
  <c r="AI10" i="2"/>
  <c r="AK10" i="2"/>
  <c r="AE24" i="2"/>
  <c r="AH24" i="2" s="1"/>
  <c r="AI14" i="2"/>
  <c r="AK14" i="2"/>
  <c r="AE22" i="2"/>
  <c r="AH22" i="2" s="1"/>
  <c r="AE15" i="2"/>
  <c r="AH15" i="2" s="1"/>
  <c r="AI7" i="2"/>
  <c r="AK7" i="2"/>
  <c r="AL4" i="2"/>
  <c r="AM4" i="2" s="1"/>
  <c r="AJ4" i="2"/>
  <c r="AI3" i="2"/>
  <c r="AK3" i="2"/>
  <c r="AE23" i="2"/>
  <c r="AH23" i="2" s="1"/>
  <c r="AL12" i="2"/>
  <c r="AM12" i="2" s="1"/>
  <c r="AJ12" i="2"/>
  <c r="AI19" i="2"/>
  <c r="AK19" i="2"/>
  <c r="AE20" i="2"/>
  <c r="AH20" i="2" s="1"/>
  <c r="AI9" i="2"/>
  <c r="AK9" i="2"/>
  <c r="AI13" i="2"/>
  <c r="AK13" i="2"/>
  <c r="AL8" i="2"/>
  <c r="AM8" i="2" s="1"/>
  <c r="AJ8" i="2"/>
  <c r="AL2" i="2"/>
  <c r="AM2" i="2" s="1"/>
  <c r="AJ2" i="2"/>
  <c r="AI22" i="2" l="1"/>
  <c r="AK22" i="2"/>
  <c r="AI20" i="2"/>
  <c r="AK20" i="2"/>
  <c r="AI23" i="2"/>
  <c r="AK23" i="2"/>
  <c r="AM19" i="2"/>
  <c r="AM13" i="2"/>
  <c r="AJ19" i="2"/>
  <c r="AL19" i="2"/>
  <c r="AJ21" i="2"/>
  <c r="AL21" i="2"/>
  <c r="AM21" i="2"/>
  <c r="AL14" i="2"/>
  <c r="AM14" i="2" s="1"/>
  <c r="AJ14" i="2"/>
  <c r="AJ6" i="2"/>
  <c r="AL6" i="2"/>
  <c r="AM6" i="2" s="1"/>
  <c r="AJ18" i="2"/>
  <c r="AL18" i="2"/>
  <c r="AM18" i="2" s="1"/>
  <c r="AL3" i="2"/>
  <c r="AM3" i="2" s="1"/>
  <c r="AJ3" i="2"/>
  <c r="AJ9" i="2"/>
  <c r="AL9" i="2"/>
  <c r="AM9" i="2" s="1"/>
  <c r="AI24" i="2"/>
  <c r="AK24" i="2"/>
  <c r="AL7" i="2"/>
  <c r="AM7" i="2" s="1"/>
  <c r="AJ7" i="2"/>
  <c r="AJ5" i="2"/>
  <c r="AL5" i="2"/>
  <c r="AM5" i="2" s="1"/>
  <c r="AL16" i="2"/>
  <c r="AM16" i="2" s="1"/>
  <c r="AJ16" i="2"/>
  <c r="AK11" i="2"/>
  <c r="AI11" i="2"/>
  <c r="AI15" i="2"/>
  <c r="AK15" i="2"/>
  <c r="AJ17" i="2"/>
  <c r="AL17" i="2"/>
  <c r="AI25" i="2"/>
  <c r="AK25" i="2"/>
  <c r="AJ13" i="2"/>
  <c r="AL13" i="2"/>
  <c r="AJ10" i="2"/>
  <c r="AL10" i="2"/>
  <c r="AM10" i="2" s="1"/>
  <c r="AM17" i="2"/>
  <c r="AJ25" i="2" l="1"/>
  <c r="AL25" i="2"/>
  <c r="AM25" i="2" s="1"/>
  <c r="AJ24" i="2"/>
  <c r="AL24" i="2"/>
  <c r="AM24" i="2" s="1"/>
  <c r="AJ23" i="2"/>
  <c r="AL23" i="2"/>
  <c r="AM23" i="2" s="1"/>
  <c r="AJ20" i="2"/>
  <c r="AL20" i="2"/>
  <c r="AM20" i="2" s="1"/>
  <c r="AJ11" i="2"/>
  <c r="AL11" i="2"/>
  <c r="AM11" i="2" s="1"/>
  <c r="AJ15" i="2"/>
  <c r="AL15" i="2"/>
  <c r="AM15" i="2" s="1"/>
  <c r="AJ22" i="2"/>
  <c r="AL22" i="2"/>
  <c r="AM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 Alberts</author>
  </authors>
  <commentList>
    <comment ref="K34" authorId="0" shapeId="0" xr:uid="{599A483E-20CD-4FA8-97EF-82E062C9FDF5}">
      <text>
        <r>
          <rPr>
            <b/>
            <sz val="9"/>
            <color indexed="81"/>
            <rFont val="Tahoma"/>
            <family val="2"/>
          </rPr>
          <t>Jaco Alberts:</t>
        </r>
        <r>
          <rPr>
            <sz val="9"/>
            <color indexed="81"/>
            <rFont val="Tahoma"/>
            <family val="2"/>
          </rPr>
          <t xml:space="preserve">
This can be omitted. It is captured under the OHL part to account for insulator qty's, brackets, ties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 Alberts</author>
  </authors>
  <commentList>
    <comment ref="AC1" authorId="0" shapeId="0" xr:uid="{4D750691-932F-40E6-A9C8-8B8D39941C96}">
      <text>
        <r>
          <rPr>
            <b/>
            <sz val="9"/>
            <color indexed="81"/>
            <rFont val="Tahoma"/>
            <family val="2"/>
          </rPr>
          <t>Jaco Alberts:</t>
        </r>
        <r>
          <rPr>
            <sz val="9"/>
            <color indexed="81"/>
            <rFont val="Tahoma"/>
            <family val="2"/>
          </rPr>
          <t xml:space="preserve">
Edit the year in the formula as applicable</t>
        </r>
      </text>
    </comment>
    <comment ref="AD1" authorId="0" shapeId="0" xr:uid="{3935D9D3-8FD5-4740-BD32-555C6F37C2E1}">
      <text>
        <r>
          <rPr>
            <b/>
            <sz val="9"/>
            <color indexed="81"/>
            <rFont val="Tahoma"/>
            <family val="2"/>
          </rPr>
          <t>Jaco Alberts:</t>
        </r>
        <r>
          <rPr>
            <sz val="9"/>
            <color indexed="81"/>
            <rFont val="Tahoma"/>
            <family val="2"/>
          </rPr>
          <t xml:space="preserve">
Edit the year in the formula</t>
        </r>
      </text>
    </comment>
    <comment ref="AF1" authorId="0" shapeId="0" xr:uid="{29076DE8-EDB0-4901-BC9C-E5012168B17B}">
      <text>
        <r>
          <rPr>
            <b/>
            <sz val="9"/>
            <color indexed="81"/>
            <rFont val="Tahoma"/>
            <family val="2"/>
          </rPr>
          <t>Jaco Alberts:</t>
        </r>
        <r>
          <rPr>
            <sz val="9"/>
            <color indexed="81"/>
            <rFont val="Tahoma"/>
            <family val="2"/>
          </rPr>
          <t xml:space="preserve">
Edit the year in the formula
</t>
        </r>
      </text>
    </comment>
  </commentList>
</comments>
</file>

<file path=xl/sharedStrings.xml><?xml version="1.0" encoding="utf-8"?>
<sst xmlns="http://schemas.openxmlformats.org/spreadsheetml/2006/main" count="381" uniqueCount="193">
  <si>
    <t>ComponentId</t>
  </si>
  <si>
    <t>Community</t>
  </si>
  <si>
    <t>Asset_Comp_Owner</t>
  </si>
  <si>
    <t>Asset_Category</t>
  </si>
  <si>
    <t>Asset_Class</t>
  </si>
  <si>
    <t>Asset_Group</t>
  </si>
  <si>
    <t>Asset</t>
  </si>
  <si>
    <t>Component</t>
  </si>
  <si>
    <t>Description</t>
  </si>
  <si>
    <t>Functional_Status</t>
  </si>
  <si>
    <t>VCR_Current</t>
  </si>
  <si>
    <t>Original_Date_Construct</t>
  </si>
  <si>
    <t>PAR_Unit_Rate</t>
  </si>
  <si>
    <t>PAR_CRC</t>
  </si>
  <si>
    <t>PAR_Close_30Jun</t>
  </si>
  <si>
    <t>EUL_from_Previous_Register_Months</t>
  </si>
  <si>
    <t>RUL_from_Previous_Register_Months</t>
  </si>
  <si>
    <t>Cable_Type</t>
  </si>
  <si>
    <t>No_Of_Cores</t>
  </si>
  <si>
    <t>Cable_Nominal_Area</t>
  </si>
  <si>
    <t>Cable_Length</t>
  </si>
  <si>
    <t>Calculated_Year_Installed</t>
  </si>
  <si>
    <t>Assessment_Year</t>
  </si>
  <si>
    <t>EUL_Years</t>
  </si>
  <si>
    <t>RUL</t>
  </si>
  <si>
    <t>Take_on_Year</t>
  </si>
  <si>
    <t>Annual_Depreciation</t>
  </si>
  <si>
    <t>Accumulated_Depreciation_Costs</t>
  </si>
  <si>
    <t>Infrastructure</t>
  </si>
  <si>
    <t>Electricity</t>
  </si>
  <si>
    <t>Underground Cable (MV)</t>
  </si>
  <si>
    <t>Transformer_Location</t>
  </si>
  <si>
    <t>Transformer_Phase</t>
  </si>
  <si>
    <t>Transformer_Capacity</t>
  </si>
  <si>
    <t>Transformer_Primary_Voltage</t>
  </si>
  <si>
    <t>Transformer_Cooling</t>
  </si>
  <si>
    <t>Transformer</t>
  </si>
  <si>
    <t>Pole</t>
  </si>
  <si>
    <t>Switchgear</t>
  </si>
  <si>
    <t>MV</t>
  </si>
  <si>
    <t>LV</t>
  </si>
  <si>
    <t>HV</t>
  </si>
  <si>
    <t>Buildings/Yards</t>
  </si>
  <si>
    <t>Servitudes</t>
  </si>
  <si>
    <t>Pole
Indoors
Minisub
Outdoors</t>
  </si>
  <si>
    <t>Underground Cable (LV)</t>
  </si>
  <si>
    <t>Underground Cable (HV)</t>
  </si>
  <si>
    <t>Overhead Line (HV)</t>
  </si>
  <si>
    <t>Overhead Line (MV)</t>
  </si>
  <si>
    <t>Overhead Line (LV)</t>
  </si>
  <si>
    <t>Rating in kVA</t>
  </si>
  <si>
    <t>Cu
Al</t>
  </si>
  <si>
    <t>Cable_Media</t>
  </si>
  <si>
    <t>length in m of route</t>
  </si>
  <si>
    <t>Indoors substation
Outdoors kiosk
Outdoors Substation
Pole</t>
  </si>
  <si>
    <t>Switchgear_Rating</t>
  </si>
  <si>
    <t>Switchgear_Voltage</t>
  </si>
  <si>
    <t>Cable_Voltage</t>
  </si>
  <si>
    <t>Switchgear_Location</t>
  </si>
  <si>
    <t>Switchgear_Type</t>
  </si>
  <si>
    <t>Single phase
Three phase
Dual phase</t>
  </si>
  <si>
    <t>Attributes</t>
  </si>
  <si>
    <t>Typical values (&amp; notes)</t>
  </si>
  <si>
    <t>Line_Media</t>
  </si>
  <si>
    <t>Line_Type</t>
  </si>
  <si>
    <t>Line_Nominal_Area</t>
  </si>
  <si>
    <t>Line_Voltage</t>
  </si>
  <si>
    <t>No_Of_Phases</t>
  </si>
  <si>
    <t>Substation</t>
  </si>
  <si>
    <t>Reticulation</t>
  </si>
  <si>
    <t>- Switchgear (including RMU's) and pole mounted switchgear
- Busbars
- CT, VT, S/ARR, bay stringing
- Transformers (including Minisubs)
- Cables (power &amp; control)
- Control plant: (Battery chargers, batteries, RTU/SCADA panels, Metering panels, Relay panels, Remote switching panels)
- Buildings &amp; Servitudes</t>
  </si>
  <si>
    <t>-Primary substation
-Switching/Satellite substation
-Building MV/LV substation
-Pole mounted Transformer
-Minisub
-RMU
-Pole mounted recloser / sectionlizer</t>
  </si>
  <si>
    <t>Select MV if HV/LV trfr
Select LV if MV/LV trfr</t>
  </si>
  <si>
    <t>Network_Level</t>
  </si>
  <si>
    <t>Select between:
-Primary substation
-Switching/Satellite substation
-Building MV/LV substation
-Pole mounted Transformer
-Minisub
-RMU
-Pole mounted recloser / sectionlizer</t>
  </si>
  <si>
    <t>Select between:
-Primary substation
-Switching/Satellite substation
-Building MV/LV substation
-Pole mounted Transformer
-Minisub</t>
  </si>
  <si>
    <t>Overhead line</t>
  </si>
  <si>
    <t>Wood
Concrete
Steel</t>
  </si>
  <si>
    <t>Steel_Latice
Steel_Monopole Self_supporting
Steel_Monopole Guyed
Wood</t>
  </si>
  <si>
    <t>Pole_Type</t>
  </si>
  <si>
    <t>Pole_size</t>
  </si>
  <si>
    <t>Pole length in m, or Tower type in case of lattice tower</t>
  </si>
  <si>
    <t>Steel lattice
Wood
Concrete
Steel</t>
  </si>
  <si>
    <t>three Phase single circuit
three phase double circuit
three phase
two phase
SWER
dual phase</t>
  </si>
  <si>
    <t>select between HV, MV or LV
if shared MV/LV, select MV
if shared MV/HV, select HV</t>
  </si>
  <si>
    <r>
      <t>size in mm</t>
    </r>
    <r>
      <rPr>
        <vertAlign val="superscript"/>
        <sz val="8"/>
        <rFont val="Arial"/>
        <family val="2"/>
      </rPr>
      <t>2</t>
    </r>
  </si>
  <si>
    <t>3. In addion, the asset register must still comply with the GRAP 17 requirements</t>
  </si>
  <si>
    <t>4. The basic electricity assets with components are as follows:</t>
  </si>
  <si>
    <t>ELECTRICITY ASSET REGISTER REQUIREMENTS TO SUPPORT NERSA'S COST OF SUPPLY METHODOLOGY FOR TARIFF SETTING AND SIMULTANEOUSLY COMPLY WITH GRAP 17</t>
  </si>
  <si>
    <t>2. Over and above the network level, the replacement cost of an asset is important in NERSA's cost of supply methodology for tariff setting.</t>
  </si>
  <si>
    <t>ACSR
ABC+BN
ABC+CN
Other</t>
  </si>
  <si>
    <t>ACSR
ABC
Other</t>
  </si>
  <si>
    <t>three phase single circuit
three phase double circuit</t>
  </si>
  <si>
    <t>three phase single circuit
three phase double circuit
two phase
SWER</t>
  </si>
  <si>
    <t>ACSR
AAAC
AAC
ACCC</t>
  </si>
  <si>
    <t>- Underground cables
- Overhead lines
- Kiosks &amp; RMU's</t>
  </si>
  <si>
    <t>Underground cable
Overhead line</t>
  </si>
  <si>
    <t>Underground cable</t>
  </si>
  <si>
    <t>Streetlight</t>
  </si>
  <si>
    <t>Public Lighting</t>
  </si>
  <si>
    <t>- cables (between termination points, incl. earth conductor associated with cables)
- Lines &amp; Poles (from transformer or T-off to T-off or end)
- Kiosks &amp; RMU's
- Meters
- Streetlights
- High mast lights
- servitudes</t>
  </si>
  <si>
    <t>Lamp_type</t>
  </si>
  <si>
    <t>LED
Mercury vapour
High pressure sodium
Low-pressure sodium
Metal-halide</t>
  </si>
  <si>
    <t>Luminaire_wattage</t>
  </si>
  <si>
    <t>Luminaires_per_pole</t>
  </si>
  <si>
    <t>Rating in W per luminaire</t>
  </si>
  <si>
    <t>Bottom
Side</t>
  </si>
  <si>
    <t>High-mast light</t>
  </si>
  <si>
    <t>No. of luminaires per pole</t>
  </si>
  <si>
    <t>Mast_type</t>
  </si>
  <si>
    <t xml:space="preserve">Scissor/Mid-Hinge
Steel-rope lowering headframe
</t>
  </si>
  <si>
    <t>Control Plant</t>
  </si>
  <si>
    <t>Control_Plant_Type</t>
  </si>
  <si>
    <t>Relay_location</t>
  </si>
  <si>
    <t>on-board if on the panel
off-board if in control room</t>
  </si>
  <si>
    <t>Battery charger
Batteries
SCADA/RTU panel
Telecoms Panel
Pilot Panel
Transformer Control Panel
Relay panel
Metering panel
AC/DC panel
CT/VT unit
CT
VT
Other</t>
  </si>
  <si>
    <t>Control_Plant_Location</t>
  </si>
  <si>
    <t>Control_Plant_Rating</t>
  </si>
  <si>
    <t>Control_Plant_Voltage</t>
  </si>
  <si>
    <t>Rating in A
if CT, enter primary:secondary, e.g. 500:5</t>
  </si>
  <si>
    <t>Control room
Device mounted (if on or in the same structure as the primary plant device)
Yard mounted (only if in yard, but not on the device)</t>
  </si>
  <si>
    <t>Rating in V (of device, not of network level)
If VT, select primary/Secondary e.g. 11000/110</t>
  </si>
  <si>
    <t>Kiosk</t>
  </si>
  <si>
    <t>Overhead line
Underground cable</t>
  </si>
  <si>
    <t xml:space="preserve">Select between HV, MV or LV
</t>
  </si>
  <si>
    <t>Kiosk_Type</t>
  </si>
  <si>
    <t>Kiosk_Function</t>
  </si>
  <si>
    <t>Steel
Fibre_glass
Protective structure (i.e. concrete shell, or special type lock through sensing in concrete base etc.)</t>
  </si>
  <si>
    <t>Kiosk_mounting</t>
  </si>
  <si>
    <t xml:space="preserve">Planted steel-frame
Concrete
Pole-mounted
</t>
  </si>
  <si>
    <t>No. of meters if metering 
No. of consumer breakers if distribution
else leave blank</t>
  </si>
  <si>
    <t>Distribution
Metering
Earthing SVL</t>
  </si>
  <si>
    <t>Pole_function</t>
  </si>
  <si>
    <t>Steel_Latice
Steel_Monopole Self_supporting
Steel_Monopole Guyed
Wood
Planted Steel
Concrete
Fibreglass
High-mast (for lighting only)</t>
  </si>
  <si>
    <t>Reticulation
Lighting
Shared (Retic+Streetlight, or MV+LV)</t>
  </si>
  <si>
    <t>Kiosk_size</t>
  </si>
  <si>
    <t>Substation
Overhead lines
Underground cables</t>
  </si>
  <si>
    <t>Building</t>
  </si>
  <si>
    <t>Servitude</t>
  </si>
  <si>
    <t>Size</t>
  </si>
  <si>
    <t>Servitude No.</t>
  </si>
  <si>
    <t>Servitude_No.</t>
  </si>
  <si>
    <t>Property_description</t>
  </si>
  <si>
    <t>Unused</t>
  </si>
  <si>
    <t>Property_description:
Town (and ext.) name and erf no.
(Only if applicable)</t>
  </si>
  <si>
    <t>three phase 4W
three phase 5W (bare+SL)
dual phase
single phase
Streetlight</t>
  </si>
  <si>
    <r>
      <t>Conductor name or size in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and number of conductors per phase</t>
    </r>
  </si>
  <si>
    <t>Line_Length (m)</t>
  </si>
  <si>
    <t>Kiosk_Voltage</t>
  </si>
  <si>
    <t xml:space="preserve">3x1C
3C
2x 3x 1C (for two sigle cores per phase)
</t>
  </si>
  <si>
    <t>3x1C
3C
n x 3C (where n = number of cables in parallel between the same two termination points)</t>
  </si>
  <si>
    <t>4C
3C
2C
4x 1C (
n x 1C (where number of conductors per phase and condcutors per neutral differ, add all phase conductors and neutrals together, e.g. 14x1C where 4 cores per phase and 2 cores for neutral are used)</t>
  </si>
  <si>
    <t>PVC/SWA/PVC
XLPE
Bare earth
Insulated Earth</t>
  </si>
  <si>
    <t>PILC Table ...
XLPE Type A
XLPE Type B
Bare earth
Insulated earth</t>
  </si>
  <si>
    <t>XLPE Type A
XLPE Type B
Bare earth
Insulated earth</t>
  </si>
  <si>
    <t>Transformer ONAN
Transformer ONAF
Transformer OFAN
Transformer OFAF
Transformer Other</t>
  </si>
  <si>
    <t>Circuit breaker
Isolator
Fused switch
Auto-recloser
Sectionalizer
RMU 3xSD
RMU 2xSD+1xCB
RMU 4xSD
RMU 2xSD 2xCB
Capacitor bank
Switchgear Other</t>
  </si>
  <si>
    <t>Location</t>
  </si>
  <si>
    <t>Asset_component_type</t>
  </si>
  <si>
    <t>Capacity</t>
  </si>
  <si>
    <t>Voltage</t>
  </si>
  <si>
    <t>Transformer: Primary / Secondary Voltage Rating, e.g. 132/11kV</t>
  </si>
  <si>
    <t>Asset attribute heading:</t>
  </si>
  <si>
    <t>Additional_description_info</t>
  </si>
  <si>
    <t>Rating in A and kA (e.g. 800A 25kA). For RMU state both SD &amp; CB current ratings
For Cap bank stage rating with unit, e.g. 2MVAr</t>
  </si>
  <si>
    <t>Network_Voltage</t>
  </si>
  <si>
    <t>Rating of network component controlled, e.g. for 132kV relay panel, use 132kV</t>
  </si>
  <si>
    <t>Network Voltage building is used for.  If for a transformation substation, use the Primary/Secondary volatge format, e.g. 132/11kV</t>
  </si>
  <si>
    <t>Network Voltage Servitude is used for.  If for a transformation substation, use the primary/Secondary volatge format, e.g. 132/11kV</t>
  </si>
  <si>
    <t>Length_(m)</t>
  </si>
  <si>
    <t>Voltage_(kV)</t>
  </si>
  <si>
    <t>SL_Voltage</t>
  </si>
  <si>
    <t>0.23kV</t>
  </si>
  <si>
    <t>Luminaire_Entry_type</t>
  </si>
  <si>
    <t>HM_Voltage</t>
  </si>
  <si>
    <t>0.4kV</t>
  </si>
  <si>
    <t>Rating in kV.  If HV earthing kiosk, use HV, e.g. 88kV</t>
  </si>
  <si>
    <t>Rating in kV</t>
  </si>
  <si>
    <r>
      <t>Age_as_at_30_June_</t>
    </r>
    <r>
      <rPr>
        <b/>
        <sz val="8"/>
        <color rgb="FFFF0000"/>
        <rFont val="Arial"/>
        <family val="2"/>
      </rPr>
      <t>xxxx</t>
    </r>
    <r>
      <rPr>
        <b/>
        <sz val="8"/>
        <rFont val="Arial"/>
        <family val="2"/>
      </rPr>
      <t>_Years</t>
    </r>
  </si>
  <si>
    <r>
      <t>Age_in_</t>
    </r>
    <r>
      <rPr>
        <b/>
        <sz val="8"/>
        <color rgb="FFFF0000"/>
        <rFont val="Arial"/>
        <family val="2"/>
      </rPr>
      <t>xxxx</t>
    </r>
  </si>
  <si>
    <r>
      <t>RUL_at_</t>
    </r>
    <r>
      <rPr>
        <b/>
        <sz val="8"/>
        <color rgb="FFFF0000"/>
        <rFont val="Arial"/>
        <family val="2"/>
      </rPr>
      <t>xxxx</t>
    </r>
  </si>
  <si>
    <r>
      <t xml:space="preserve">Age at </t>
    </r>
    <r>
      <rPr>
        <b/>
        <sz val="8"/>
        <color rgb="FFFF0000"/>
        <rFont val="Arial"/>
        <family val="2"/>
      </rPr>
      <t>yyyyy</t>
    </r>
  </si>
  <si>
    <r>
      <t>Capital_Replacement_Cost_</t>
    </r>
    <r>
      <rPr>
        <b/>
        <sz val="8"/>
        <color rgb="FFFF0000"/>
        <rFont val="Arial"/>
        <family val="2"/>
      </rPr>
      <t>yyyy</t>
    </r>
  </si>
  <si>
    <r>
      <t>Adjusted_Replacement_Cost_</t>
    </r>
    <r>
      <rPr>
        <b/>
        <sz val="8"/>
        <color rgb="FFFF0000"/>
        <rFont val="Arial"/>
        <family val="2"/>
      </rPr>
      <t>yyyy</t>
    </r>
  </si>
  <si>
    <r>
      <t>Historical_Cost_Opening_balance_01_July_</t>
    </r>
    <r>
      <rPr>
        <b/>
        <sz val="8"/>
        <color rgb="FFFF0000"/>
        <rFont val="Arial"/>
        <family val="2"/>
      </rPr>
      <t>yyyy</t>
    </r>
  </si>
  <si>
    <r>
      <t>Accumulated_Depreciation_Opening_balance_01_July_</t>
    </r>
    <r>
      <rPr>
        <b/>
        <sz val="8"/>
        <color rgb="FFFF0000"/>
        <rFont val="Arial"/>
        <family val="2"/>
      </rPr>
      <t>yyyy</t>
    </r>
  </si>
  <si>
    <r>
      <t>Carrying_Amount_Opening_balance_01_July_</t>
    </r>
    <r>
      <rPr>
        <b/>
        <sz val="8"/>
        <color rgb="FFFF0000"/>
        <rFont val="Arial"/>
        <family val="2"/>
      </rPr>
      <t>yyyy</t>
    </r>
  </si>
  <si>
    <t xml:space="preserve">For Trfr: Enter primary/secpndary voltage, e.g. 132/11kV
in CoS, apply MV if HV/MV trfr
in CoS, apply LV if MV/LV trfr
For rest:
in CoS, apply HV if V ≥ 44kV
in CoS, apply MV if 1000V &lt; V &lt; 44kV
in CoS, applyLV if V ≤ 1000V
</t>
  </si>
  <si>
    <t>1. The network level (HV/MV/LV) is important to apply the asset register to NERSA's cost of supply methodology for tariff setting.  The network level is derived using the voltage that the asset is operated at.</t>
  </si>
  <si>
    <r>
      <t xml:space="preserve">in CoS, apply HV if V </t>
    </r>
    <r>
      <rPr>
        <sz val="8"/>
        <color theme="1"/>
        <rFont val="Calibri"/>
        <family val="2"/>
      </rPr>
      <t>≥</t>
    </r>
    <r>
      <rPr>
        <sz val="8"/>
        <color theme="1"/>
        <rFont val="Arial"/>
        <family val="2"/>
      </rPr>
      <t xml:space="preserve"> 44kV
in CoS, applyMV if 1000V &lt; V &lt; 44kV
in CoS, applyLV if V ≤ 1000V</t>
    </r>
  </si>
  <si>
    <r>
      <t xml:space="preserve">Select HV if V </t>
    </r>
    <r>
      <rPr>
        <sz val="8"/>
        <color theme="1"/>
        <rFont val="Calibri"/>
        <family val="2"/>
      </rPr>
      <t>≥</t>
    </r>
    <r>
      <rPr>
        <sz val="8"/>
        <color theme="1"/>
        <rFont val="Arial"/>
        <family val="2"/>
      </rPr>
      <t xml:space="preserve"> 44kV
Select MV if 1000V &lt; V &lt; 44kV
Select LV if V ≤ 1000V</t>
    </r>
  </si>
  <si>
    <r>
      <t>Enter size in Ha or 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with unit</t>
    </r>
  </si>
  <si>
    <t>5. The basic attributes in an asset register per asset component are as follows (This is a guideline, and the municipality may amend to suit their internal policies, provided that it supports CoS studies):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</si>
</sst>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rgb="FF9C57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8"/>
      <color theme="1"/>
      <name val="Arial"/>
      <family val="2"/>
    </font>
    <font>
      <sz val="8"/>
      <color theme="1"/>
      <name val="Calibri"/>
      <family val="2"/>
    </font>
    <font>
      <vertAlign val="superscript"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43" fontId="5" fillId="0" borderId="2" xfId="1" applyFont="1" applyBorder="1"/>
    <xf numFmtId="0" fontId="6" fillId="5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3" applyFont="1" applyFill="1" applyBorder="1" applyAlignment="1">
      <alignment horizontal="center" vertical="center" wrapText="1"/>
    </xf>
    <xf numFmtId="43" fontId="5" fillId="0" borderId="2" xfId="3" applyFont="1" applyFill="1" applyBorder="1" applyAlignment="1">
      <alignment wrapText="1"/>
    </xf>
    <xf numFmtId="43" fontId="5" fillId="0" borderId="0" xfId="1" applyFont="1"/>
    <xf numFmtId="0" fontId="5" fillId="0" borderId="2" xfId="2" applyNumberFormat="1" applyFont="1" applyFill="1" applyBorder="1" applyAlignment="1">
      <alignment horizontal="right" vertical="center"/>
    </xf>
    <xf numFmtId="43" fontId="3" fillId="4" borderId="1" xfId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14" fontId="3" fillId="8" borderId="7" xfId="0" applyNumberFormat="1" applyFont="1" applyFill="1" applyBorder="1" applyAlignment="1">
      <alignment horizontal="center" vertical="top" wrapText="1"/>
    </xf>
    <xf numFmtId="14" fontId="3" fillId="8" borderId="8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14" fontId="5" fillId="7" borderId="5" xfId="0" applyNumberFormat="1" applyFont="1" applyFill="1" applyBorder="1" applyAlignment="1">
      <alignment horizontal="center" vertical="top" wrapText="1"/>
    </xf>
    <xf numFmtId="14" fontId="5" fillId="7" borderId="2" xfId="0" quotePrefix="1" applyNumberFormat="1" applyFont="1" applyFill="1" applyBorder="1" applyAlignment="1">
      <alignment horizontal="center" vertical="top" wrapText="1"/>
    </xf>
    <xf numFmtId="14" fontId="5" fillId="7" borderId="2" xfId="0" applyNumberFormat="1" applyFont="1" applyFill="1" applyBorder="1" applyAlignment="1">
      <alignment horizontal="center" vertical="top" wrapText="1"/>
    </xf>
    <xf numFmtId="14" fontId="5" fillId="7" borderId="5" xfId="0" quotePrefix="1" applyNumberFormat="1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vertical="top" wrapText="1"/>
    </xf>
    <xf numFmtId="14" fontId="3" fillId="3" borderId="11" xfId="0" applyNumberFormat="1" applyFont="1" applyFill="1" applyBorder="1" applyAlignment="1">
      <alignment horizontal="center" vertical="top" wrapText="1"/>
    </xf>
    <xf numFmtId="14" fontId="3" fillId="3" borderId="12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8" borderId="9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2" xfId="0" quotePrefix="1" applyFont="1" applyBorder="1" applyAlignment="1">
      <alignment vertical="top" wrapText="1"/>
    </xf>
    <xf numFmtId="0" fontId="6" fillId="0" borderId="2" xfId="0" quotePrefix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9" borderId="7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8" borderId="7" xfId="0" applyFont="1" applyFill="1" applyBorder="1" applyAlignment="1">
      <alignment vertical="top" wrapText="1"/>
    </xf>
    <xf numFmtId="0" fontId="6" fillId="0" borderId="5" xfId="0" quotePrefix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8" fillId="0" borderId="5" xfId="0" quotePrefix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/>
    </xf>
  </cellXfs>
  <cellStyles count="4">
    <cellStyle name="Comma" xfId="1" builtinId="3"/>
    <cellStyle name="Comma 3" xfId="3" xr:uid="{3BF73D49-3BD9-43E1-B3CA-8EF82B6DE612}"/>
    <cellStyle name="Neutral" xfId="2" builtinId="28"/>
    <cellStyle name="Normal" xfId="0" builtinId="0"/>
  </cellStyles>
  <dxfs count="0"/>
  <tableStyles count="1" defaultTableStyle="TableStyleMedium2" defaultPivotStyle="PivotStyleLight16">
    <tableStyle name="Invisible" pivot="0" table="0" count="0" xr9:uid="{721923CD-A402-4939-8188-8CAB24FCB25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467C-611F-44E5-846C-49512C371D57}">
  <sheetPr>
    <tabColor rgb="FFFFFF00"/>
  </sheetPr>
  <dimension ref="A1:M41"/>
  <sheetViews>
    <sheetView tabSelected="1" zoomScale="140" zoomScaleNormal="140" workbookViewId="0">
      <selection activeCell="A12" sqref="A12"/>
    </sheetView>
  </sheetViews>
  <sheetFormatPr defaultRowHeight="10.199999999999999" x14ac:dyDescent="0.2"/>
  <cols>
    <col min="1" max="1" width="14.25" style="39" customWidth="1"/>
    <col min="2" max="2" width="11.625" style="39" customWidth="1"/>
    <col min="3" max="3" width="11.875" style="39" customWidth="1"/>
    <col min="4" max="4" width="25" style="39" customWidth="1"/>
    <col min="5" max="5" width="18.875" style="39" bestFit="1" customWidth="1"/>
    <col min="6" max="6" width="26.75" style="40" customWidth="1"/>
    <col min="7" max="7" width="22.75" style="39" bestFit="1" customWidth="1"/>
    <col min="8" max="8" width="13.875" style="39" customWidth="1"/>
    <col min="9" max="9" width="26.375" style="39" customWidth="1"/>
    <col min="10" max="10" width="10.75" style="39" customWidth="1"/>
    <col min="11" max="11" width="24.375" style="39" customWidth="1"/>
    <col min="12" max="12" width="16.5" style="39" customWidth="1"/>
    <col min="13" max="13" width="17.75" style="39" customWidth="1"/>
    <col min="14" max="14" width="9" style="39"/>
    <col min="15" max="15" width="13.25" style="39" customWidth="1"/>
    <col min="16" max="19" width="9" style="39"/>
    <col min="20" max="20" width="23.875" style="39" customWidth="1"/>
    <col min="21" max="16384" width="9" style="39"/>
  </cols>
  <sheetData>
    <row r="1" spans="1:13" x14ac:dyDescent="0.2">
      <c r="A1" s="38" t="s">
        <v>88</v>
      </c>
    </row>
    <row r="3" spans="1:13" x14ac:dyDescent="0.2">
      <c r="A3" s="41" t="s">
        <v>188</v>
      </c>
    </row>
    <row r="4" spans="1:13" x14ac:dyDescent="0.2">
      <c r="A4" s="41" t="s">
        <v>89</v>
      </c>
    </row>
    <row r="5" spans="1:13" x14ac:dyDescent="0.2">
      <c r="A5" s="41" t="s">
        <v>86</v>
      </c>
    </row>
    <row r="6" spans="1:13" x14ac:dyDescent="0.2">
      <c r="A6" s="41" t="s">
        <v>87</v>
      </c>
    </row>
    <row r="8" spans="1:13" x14ac:dyDescent="0.2">
      <c r="A8" s="16" t="s">
        <v>3</v>
      </c>
      <c r="B8" s="16" t="s">
        <v>4</v>
      </c>
      <c r="C8" s="16" t="s">
        <v>5</v>
      </c>
      <c r="D8" s="16" t="s">
        <v>6</v>
      </c>
      <c r="E8" s="35" t="s">
        <v>7</v>
      </c>
      <c r="F8" s="36"/>
      <c r="G8" s="36"/>
      <c r="H8" s="36"/>
      <c r="I8" s="36"/>
      <c r="J8" s="37"/>
      <c r="K8" s="42" t="s">
        <v>73</v>
      </c>
      <c r="L8" s="43"/>
      <c r="M8" s="43"/>
    </row>
    <row r="9" spans="1:13" ht="142.19999999999999" customHeight="1" x14ac:dyDescent="0.2">
      <c r="A9" s="17" t="s">
        <v>28</v>
      </c>
      <c r="B9" s="17" t="s">
        <v>29</v>
      </c>
      <c r="C9" s="44" t="s">
        <v>68</v>
      </c>
      <c r="D9" s="45" t="s">
        <v>71</v>
      </c>
      <c r="E9" s="46" t="s">
        <v>70</v>
      </c>
      <c r="F9" s="46"/>
      <c r="G9" s="46"/>
      <c r="H9" s="46"/>
      <c r="I9" s="46"/>
      <c r="J9" s="46"/>
      <c r="K9" s="47" t="s">
        <v>187</v>
      </c>
      <c r="L9" s="47"/>
      <c r="M9" s="47"/>
    </row>
    <row r="10" spans="1:13" ht="84" customHeight="1" x14ac:dyDescent="0.2">
      <c r="A10" s="17" t="s">
        <v>28</v>
      </c>
      <c r="B10" s="17" t="s">
        <v>29</v>
      </c>
      <c r="C10" s="44" t="s">
        <v>69</v>
      </c>
      <c r="D10" s="45" t="s">
        <v>95</v>
      </c>
      <c r="E10" s="46" t="s">
        <v>100</v>
      </c>
      <c r="F10" s="46"/>
      <c r="G10" s="46"/>
      <c r="H10" s="46"/>
      <c r="I10" s="46"/>
      <c r="J10" s="46"/>
      <c r="K10" s="46" t="s">
        <v>189</v>
      </c>
      <c r="L10" s="46"/>
      <c r="M10" s="46"/>
    </row>
    <row r="12" spans="1:13" ht="10.8" thickBot="1" x14ac:dyDescent="0.25">
      <c r="A12" s="41" t="s">
        <v>192</v>
      </c>
    </row>
    <row r="13" spans="1:13" ht="18" customHeight="1" x14ac:dyDescent="0.2">
      <c r="A13" s="41"/>
      <c r="G13" s="48" t="s">
        <v>162</v>
      </c>
      <c r="H13" s="34" t="s">
        <v>157</v>
      </c>
      <c r="I13" s="34" t="s">
        <v>158</v>
      </c>
      <c r="J13" s="34" t="s">
        <v>159</v>
      </c>
      <c r="K13" s="34" t="s">
        <v>163</v>
      </c>
      <c r="L13" s="34" t="s">
        <v>170</v>
      </c>
      <c r="M13" s="34" t="s">
        <v>169</v>
      </c>
    </row>
    <row r="14" spans="1:13" x14ac:dyDescent="0.2">
      <c r="A14" s="41"/>
    </row>
    <row r="15" spans="1:13" ht="10.8" thickBot="1" x14ac:dyDescent="0.25">
      <c r="A15" s="49"/>
    </row>
    <row r="16" spans="1:13" s="49" customFormat="1" ht="20.399999999999999" x14ac:dyDescent="0.2">
      <c r="A16" s="50" t="s">
        <v>3</v>
      </c>
      <c r="B16" s="50" t="s">
        <v>4</v>
      </c>
      <c r="C16" s="50" t="s">
        <v>5</v>
      </c>
      <c r="D16" s="50" t="s">
        <v>6</v>
      </c>
      <c r="E16" s="50" t="s">
        <v>7</v>
      </c>
      <c r="F16" s="50" t="s">
        <v>73</v>
      </c>
      <c r="G16" s="48" t="s">
        <v>61</v>
      </c>
      <c r="H16" s="23" t="s">
        <v>31</v>
      </c>
      <c r="I16" s="23" t="s">
        <v>35</v>
      </c>
      <c r="J16" s="23" t="s">
        <v>33</v>
      </c>
      <c r="K16" s="23" t="s">
        <v>32</v>
      </c>
      <c r="L16" s="23" t="s">
        <v>34</v>
      </c>
      <c r="M16" s="23" t="s">
        <v>143</v>
      </c>
    </row>
    <row r="17" spans="1:13" ht="61.8" thickBot="1" x14ac:dyDescent="0.25">
      <c r="A17" s="19" t="s">
        <v>28</v>
      </c>
      <c r="B17" s="20" t="s">
        <v>29</v>
      </c>
      <c r="C17" s="22" t="s">
        <v>68</v>
      </c>
      <c r="D17" s="51" t="s">
        <v>75</v>
      </c>
      <c r="E17" s="26" t="s">
        <v>36</v>
      </c>
      <c r="F17" s="52" t="s">
        <v>72</v>
      </c>
      <c r="G17" s="53" t="s">
        <v>62</v>
      </c>
      <c r="H17" s="27" t="s">
        <v>44</v>
      </c>
      <c r="I17" s="27" t="s">
        <v>155</v>
      </c>
      <c r="J17" s="27" t="s">
        <v>50</v>
      </c>
      <c r="K17" s="27" t="s">
        <v>60</v>
      </c>
      <c r="L17" s="27" t="s">
        <v>161</v>
      </c>
      <c r="M17" s="27"/>
    </row>
    <row r="18" spans="1:13" s="49" customFormat="1" ht="20.399999999999999" x14ac:dyDescent="0.2">
      <c r="A18" s="50" t="s">
        <v>3</v>
      </c>
      <c r="B18" s="50" t="s">
        <v>4</v>
      </c>
      <c r="C18" s="50" t="s">
        <v>5</v>
      </c>
      <c r="D18" s="50" t="s">
        <v>6</v>
      </c>
      <c r="E18" s="50" t="s">
        <v>7</v>
      </c>
      <c r="F18" s="50" t="s">
        <v>73</v>
      </c>
      <c r="G18" s="48" t="s">
        <v>61</v>
      </c>
      <c r="H18" s="23" t="s">
        <v>58</v>
      </c>
      <c r="I18" s="23" t="s">
        <v>59</v>
      </c>
      <c r="J18" s="23" t="s">
        <v>55</v>
      </c>
      <c r="K18" s="23" t="s">
        <v>113</v>
      </c>
      <c r="L18" s="23" t="s">
        <v>56</v>
      </c>
      <c r="M18" s="23" t="s">
        <v>143</v>
      </c>
    </row>
    <row r="19" spans="1:13" ht="123" thickBot="1" x14ac:dyDescent="0.25">
      <c r="A19" s="19" t="s">
        <v>28</v>
      </c>
      <c r="B19" s="20" t="s">
        <v>29</v>
      </c>
      <c r="C19" s="22" t="s">
        <v>68</v>
      </c>
      <c r="D19" s="51" t="s">
        <v>74</v>
      </c>
      <c r="E19" s="54" t="s">
        <v>38</v>
      </c>
      <c r="F19" s="51" t="s">
        <v>190</v>
      </c>
      <c r="G19" s="53" t="s">
        <v>62</v>
      </c>
      <c r="H19" s="27" t="s">
        <v>54</v>
      </c>
      <c r="I19" s="27" t="s">
        <v>156</v>
      </c>
      <c r="J19" s="27" t="s">
        <v>164</v>
      </c>
      <c r="K19" s="27" t="s">
        <v>114</v>
      </c>
      <c r="L19" s="27" t="s">
        <v>177</v>
      </c>
      <c r="M19" s="27"/>
    </row>
    <row r="20" spans="1:13" ht="20.399999999999999" x14ac:dyDescent="0.2">
      <c r="A20" s="50" t="s">
        <v>3</v>
      </c>
      <c r="B20" s="50" t="s">
        <v>4</v>
      </c>
      <c r="C20" s="50" t="s">
        <v>5</v>
      </c>
      <c r="D20" s="50" t="s">
        <v>6</v>
      </c>
      <c r="E20" s="50" t="s">
        <v>7</v>
      </c>
      <c r="F20" s="50" t="s">
        <v>73</v>
      </c>
      <c r="G20" s="48" t="s">
        <v>61</v>
      </c>
      <c r="H20" s="23" t="s">
        <v>116</v>
      </c>
      <c r="I20" s="23" t="s">
        <v>112</v>
      </c>
      <c r="J20" s="23" t="s">
        <v>117</v>
      </c>
      <c r="K20" s="23" t="s">
        <v>118</v>
      </c>
      <c r="L20" s="23" t="s">
        <v>165</v>
      </c>
      <c r="M20" s="23" t="s">
        <v>143</v>
      </c>
    </row>
    <row r="21" spans="1:13" ht="133.19999999999999" thickBot="1" x14ac:dyDescent="0.25">
      <c r="A21" s="19" t="s">
        <v>28</v>
      </c>
      <c r="B21" s="20" t="s">
        <v>29</v>
      </c>
      <c r="C21" s="22" t="s">
        <v>68</v>
      </c>
      <c r="D21" s="51" t="s">
        <v>74</v>
      </c>
      <c r="E21" s="54" t="s">
        <v>111</v>
      </c>
      <c r="F21" s="51" t="s">
        <v>190</v>
      </c>
      <c r="G21" s="53" t="s">
        <v>62</v>
      </c>
      <c r="H21" s="27" t="s">
        <v>120</v>
      </c>
      <c r="I21" s="27" t="s">
        <v>115</v>
      </c>
      <c r="J21" s="27" t="s">
        <v>119</v>
      </c>
      <c r="K21" s="27" t="s">
        <v>121</v>
      </c>
      <c r="L21" s="27" t="s">
        <v>166</v>
      </c>
      <c r="M21" s="27"/>
    </row>
    <row r="22" spans="1:13" ht="20.399999999999999" x14ac:dyDescent="0.2">
      <c r="A22" s="50" t="s">
        <v>3</v>
      </c>
      <c r="B22" s="50" t="s">
        <v>4</v>
      </c>
      <c r="C22" s="50" t="s">
        <v>5</v>
      </c>
      <c r="D22" s="50" t="s">
        <v>6</v>
      </c>
      <c r="E22" s="50" t="s">
        <v>7</v>
      </c>
      <c r="F22" s="50" t="s">
        <v>73</v>
      </c>
      <c r="G22" s="48" t="s">
        <v>61</v>
      </c>
      <c r="H22" s="23" t="s">
        <v>139</v>
      </c>
      <c r="I22" s="23" t="s">
        <v>141</v>
      </c>
      <c r="J22" s="24" t="s">
        <v>142</v>
      </c>
      <c r="K22" s="23" t="s">
        <v>143</v>
      </c>
      <c r="L22" s="23" t="s">
        <v>160</v>
      </c>
      <c r="M22" s="23" t="s">
        <v>143</v>
      </c>
    </row>
    <row r="23" spans="1:13" ht="71.400000000000006" x14ac:dyDescent="0.2">
      <c r="A23" s="18" t="s">
        <v>28</v>
      </c>
      <c r="B23" s="17" t="s">
        <v>29</v>
      </c>
      <c r="C23" s="21" t="s">
        <v>68</v>
      </c>
      <c r="D23" s="44" t="s">
        <v>42</v>
      </c>
      <c r="E23" s="44" t="s">
        <v>137</v>
      </c>
      <c r="F23" s="45" t="s">
        <v>190</v>
      </c>
      <c r="G23" s="44" t="s">
        <v>62</v>
      </c>
      <c r="H23" s="29" t="s">
        <v>191</v>
      </c>
      <c r="I23" s="29"/>
      <c r="J23" s="29" t="s">
        <v>144</v>
      </c>
      <c r="K23" s="29"/>
      <c r="L23" s="29" t="s">
        <v>167</v>
      </c>
      <c r="M23" s="29"/>
    </row>
    <row r="24" spans="1:13" ht="72" thickBot="1" x14ac:dyDescent="0.25">
      <c r="A24" s="19" t="s">
        <v>28</v>
      </c>
      <c r="B24" s="20" t="s">
        <v>29</v>
      </c>
      <c r="C24" s="22" t="s">
        <v>136</v>
      </c>
      <c r="D24" s="53" t="s">
        <v>43</v>
      </c>
      <c r="E24" s="53" t="s">
        <v>138</v>
      </c>
      <c r="F24" s="51" t="s">
        <v>190</v>
      </c>
      <c r="G24" s="53" t="s">
        <v>62</v>
      </c>
      <c r="H24" s="27"/>
      <c r="I24" s="27" t="s">
        <v>140</v>
      </c>
      <c r="J24" s="27"/>
      <c r="K24" s="27"/>
      <c r="L24" s="29" t="s">
        <v>168</v>
      </c>
      <c r="M24" s="27"/>
    </row>
    <row r="25" spans="1:13" ht="10.8" thickBot="1" x14ac:dyDescent="0.25"/>
    <row r="26" spans="1:13" s="49" customFormat="1" ht="20.399999999999999" x14ac:dyDescent="0.2">
      <c r="A26" s="50" t="s">
        <v>3</v>
      </c>
      <c r="B26" s="50" t="s">
        <v>4</v>
      </c>
      <c r="C26" s="50" t="s">
        <v>5</v>
      </c>
      <c r="D26" s="50" t="s">
        <v>6</v>
      </c>
      <c r="E26" s="50" t="s">
        <v>7</v>
      </c>
      <c r="F26" s="50" t="s">
        <v>73</v>
      </c>
      <c r="G26" s="48" t="s">
        <v>61</v>
      </c>
      <c r="H26" s="23" t="s">
        <v>52</v>
      </c>
      <c r="I26" s="23" t="s">
        <v>17</v>
      </c>
      <c r="J26" s="23" t="s">
        <v>19</v>
      </c>
      <c r="K26" s="23" t="s">
        <v>18</v>
      </c>
      <c r="L26" s="23" t="s">
        <v>57</v>
      </c>
      <c r="M26" s="23" t="s">
        <v>20</v>
      </c>
    </row>
    <row r="27" spans="1:13" ht="85.8" customHeight="1" x14ac:dyDescent="0.2">
      <c r="A27" s="18" t="s">
        <v>28</v>
      </c>
      <c r="B27" s="17" t="s">
        <v>29</v>
      </c>
      <c r="C27" s="25" t="s">
        <v>69</v>
      </c>
      <c r="D27" s="25" t="s">
        <v>97</v>
      </c>
      <c r="E27" s="25" t="s">
        <v>46</v>
      </c>
      <c r="F27" s="55" t="s">
        <v>41</v>
      </c>
      <c r="G27" s="56" t="s">
        <v>62</v>
      </c>
      <c r="H27" s="28" t="s">
        <v>51</v>
      </c>
      <c r="I27" s="28" t="s">
        <v>154</v>
      </c>
      <c r="J27" s="28" t="s">
        <v>85</v>
      </c>
      <c r="K27" s="28" t="s">
        <v>149</v>
      </c>
      <c r="L27" s="29" t="s">
        <v>177</v>
      </c>
      <c r="M27" s="28" t="s">
        <v>53</v>
      </c>
    </row>
    <row r="28" spans="1:13" ht="51" x14ac:dyDescent="0.2">
      <c r="A28" s="18" t="s">
        <v>28</v>
      </c>
      <c r="B28" s="17" t="s">
        <v>29</v>
      </c>
      <c r="C28" s="25" t="s">
        <v>69</v>
      </c>
      <c r="D28" s="25" t="s">
        <v>97</v>
      </c>
      <c r="E28" s="25" t="s">
        <v>30</v>
      </c>
      <c r="F28" s="55" t="s">
        <v>39</v>
      </c>
      <c r="G28" s="56" t="s">
        <v>62</v>
      </c>
      <c r="H28" s="28" t="s">
        <v>51</v>
      </c>
      <c r="I28" s="28" t="s">
        <v>153</v>
      </c>
      <c r="J28" s="28" t="s">
        <v>85</v>
      </c>
      <c r="K28" s="28" t="s">
        <v>150</v>
      </c>
      <c r="L28" s="29" t="s">
        <v>177</v>
      </c>
      <c r="M28" s="28" t="s">
        <v>53</v>
      </c>
    </row>
    <row r="29" spans="1:13" ht="106.8" customHeight="1" thickBot="1" x14ac:dyDescent="0.25">
      <c r="A29" s="19" t="s">
        <v>28</v>
      </c>
      <c r="B29" s="20" t="s">
        <v>29</v>
      </c>
      <c r="C29" s="26" t="s">
        <v>69</v>
      </c>
      <c r="D29" s="26" t="s">
        <v>97</v>
      </c>
      <c r="E29" s="26" t="s">
        <v>45</v>
      </c>
      <c r="F29" s="57" t="s">
        <v>40</v>
      </c>
      <c r="G29" s="58" t="s">
        <v>62</v>
      </c>
      <c r="H29" s="30" t="s">
        <v>51</v>
      </c>
      <c r="I29" s="30" t="s">
        <v>152</v>
      </c>
      <c r="J29" s="30" t="s">
        <v>85</v>
      </c>
      <c r="K29" s="30" t="s">
        <v>151</v>
      </c>
      <c r="L29" s="27" t="s">
        <v>177</v>
      </c>
      <c r="M29" s="30" t="s">
        <v>53</v>
      </c>
    </row>
    <row r="30" spans="1:13" s="49" customFormat="1" ht="20.399999999999999" x14ac:dyDescent="0.2">
      <c r="A30" s="50" t="s">
        <v>3</v>
      </c>
      <c r="B30" s="50" t="s">
        <v>4</v>
      </c>
      <c r="C30" s="50" t="s">
        <v>5</v>
      </c>
      <c r="D30" s="50" t="s">
        <v>6</v>
      </c>
      <c r="E30" s="50" t="s">
        <v>7</v>
      </c>
      <c r="F30" s="50" t="s">
        <v>73</v>
      </c>
      <c r="G30" s="48" t="s">
        <v>61</v>
      </c>
      <c r="H30" s="23" t="s">
        <v>63</v>
      </c>
      <c r="I30" s="23" t="s">
        <v>64</v>
      </c>
      <c r="J30" s="23" t="s">
        <v>65</v>
      </c>
      <c r="K30" s="23" t="s">
        <v>67</v>
      </c>
      <c r="L30" s="23" t="s">
        <v>66</v>
      </c>
      <c r="M30" s="23" t="s">
        <v>147</v>
      </c>
    </row>
    <row r="31" spans="1:13" ht="62.4" x14ac:dyDescent="0.2">
      <c r="A31" s="18" t="s">
        <v>28</v>
      </c>
      <c r="B31" s="17" t="s">
        <v>29</v>
      </c>
      <c r="C31" s="25" t="s">
        <v>69</v>
      </c>
      <c r="D31" s="25" t="s">
        <v>76</v>
      </c>
      <c r="E31" s="25" t="s">
        <v>47</v>
      </c>
      <c r="F31" s="55" t="s">
        <v>41</v>
      </c>
      <c r="G31" s="44" t="s">
        <v>62</v>
      </c>
      <c r="H31" s="29" t="s">
        <v>94</v>
      </c>
      <c r="I31" s="29" t="s">
        <v>78</v>
      </c>
      <c r="J31" s="29" t="s">
        <v>146</v>
      </c>
      <c r="K31" s="29" t="s">
        <v>92</v>
      </c>
      <c r="L31" s="29" t="s">
        <v>177</v>
      </c>
      <c r="M31" s="28" t="s">
        <v>53</v>
      </c>
    </row>
    <row r="32" spans="1:13" ht="62.4" x14ac:dyDescent="0.2">
      <c r="A32" s="18" t="s">
        <v>28</v>
      </c>
      <c r="B32" s="17" t="s">
        <v>29</v>
      </c>
      <c r="C32" s="25" t="s">
        <v>69</v>
      </c>
      <c r="D32" s="25" t="s">
        <v>76</v>
      </c>
      <c r="E32" s="25" t="s">
        <v>48</v>
      </c>
      <c r="F32" s="55" t="s">
        <v>39</v>
      </c>
      <c r="G32" s="44" t="s">
        <v>62</v>
      </c>
      <c r="H32" s="29" t="s">
        <v>91</v>
      </c>
      <c r="I32" s="29" t="s">
        <v>82</v>
      </c>
      <c r="J32" s="29" t="s">
        <v>146</v>
      </c>
      <c r="K32" s="29" t="s">
        <v>93</v>
      </c>
      <c r="L32" s="29" t="s">
        <v>177</v>
      </c>
      <c r="M32" s="28" t="s">
        <v>53</v>
      </c>
    </row>
    <row r="33" spans="1:13" ht="63" thickBot="1" x14ac:dyDescent="0.25">
      <c r="A33" s="19" t="s">
        <v>28</v>
      </c>
      <c r="B33" s="20" t="s">
        <v>29</v>
      </c>
      <c r="C33" s="26" t="s">
        <v>69</v>
      </c>
      <c r="D33" s="26" t="s">
        <v>76</v>
      </c>
      <c r="E33" s="26" t="s">
        <v>49</v>
      </c>
      <c r="F33" s="57" t="s">
        <v>40</v>
      </c>
      <c r="G33" s="53" t="s">
        <v>62</v>
      </c>
      <c r="H33" s="27" t="s">
        <v>90</v>
      </c>
      <c r="I33" s="27" t="s">
        <v>77</v>
      </c>
      <c r="J33" s="29" t="s">
        <v>146</v>
      </c>
      <c r="K33" s="27" t="s">
        <v>145</v>
      </c>
      <c r="L33" s="27" t="s">
        <v>177</v>
      </c>
      <c r="M33" s="30" t="s">
        <v>53</v>
      </c>
    </row>
    <row r="34" spans="1:13" s="49" customFormat="1" x14ac:dyDescent="0.2">
      <c r="A34" s="50" t="s">
        <v>3</v>
      </c>
      <c r="B34" s="50" t="s">
        <v>4</v>
      </c>
      <c r="C34" s="50" t="s">
        <v>5</v>
      </c>
      <c r="D34" s="50" t="s">
        <v>6</v>
      </c>
      <c r="E34" s="50" t="s">
        <v>7</v>
      </c>
      <c r="F34" s="50" t="s">
        <v>73</v>
      </c>
      <c r="G34" s="48" t="s">
        <v>61</v>
      </c>
      <c r="H34" s="23" t="s">
        <v>132</v>
      </c>
      <c r="I34" s="23" t="s">
        <v>79</v>
      </c>
      <c r="J34" s="23" t="s">
        <v>80</v>
      </c>
      <c r="K34" s="24" t="s">
        <v>67</v>
      </c>
      <c r="L34" s="23" t="s">
        <v>66</v>
      </c>
      <c r="M34" s="23" t="s">
        <v>143</v>
      </c>
    </row>
    <row r="35" spans="1:13" ht="82.2" thickBot="1" x14ac:dyDescent="0.25">
      <c r="A35" s="19" t="s">
        <v>28</v>
      </c>
      <c r="B35" s="20" t="s">
        <v>29</v>
      </c>
      <c r="C35" s="26" t="s">
        <v>69</v>
      </c>
      <c r="D35" s="26" t="s">
        <v>76</v>
      </c>
      <c r="E35" s="26" t="s">
        <v>37</v>
      </c>
      <c r="F35" s="57" t="s">
        <v>84</v>
      </c>
      <c r="G35" s="53" t="s">
        <v>62</v>
      </c>
      <c r="H35" s="27" t="s">
        <v>134</v>
      </c>
      <c r="I35" s="27" t="s">
        <v>133</v>
      </c>
      <c r="J35" s="27" t="s">
        <v>81</v>
      </c>
      <c r="K35" s="27" t="s">
        <v>83</v>
      </c>
      <c r="L35" s="29" t="s">
        <v>177</v>
      </c>
      <c r="M35" s="29"/>
    </row>
    <row r="36" spans="1:13" s="49" customFormat="1" x14ac:dyDescent="0.2">
      <c r="A36" s="50" t="s">
        <v>3</v>
      </c>
      <c r="B36" s="50" t="s">
        <v>4</v>
      </c>
      <c r="C36" s="50" t="s">
        <v>5</v>
      </c>
      <c r="D36" s="50" t="s">
        <v>6</v>
      </c>
      <c r="E36" s="50" t="s">
        <v>7</v>
      </c>
      <c r="F36" s="50" t="s">
        <v>73</v>
      </c>
      <c r="G36" s="48" t="s">
        <v>61</v>
      </c>
      <c r="H36" s="23" t="s">
        <v>126</v>
      </c>
      <c r="I36" s="23" t="s">
        <v>125</v>
      </c>
      <c r="J36" s="24" t="s">
        <v>135</v>
      </c>
      <c r="K36" s="24" t="s">
        <v>128</v>
      </c>
      <c r="L36" s="23" t="s">
        <v>148</v>
      </c>
      <c r="M36" s="23" t="s">
        <v>143</v>
      </c>
    </row>
    <row r="37" spans="1:13" ht="94.2" customHeight="1" thickBot="1" x14ac:dyDescent="0.25">
      <c r="A37" s="19" t="s">
        <v>28</v>
      </c>
      <c r="B37" s="20" t="s">
        <v>29</v>
      </c>
      <c r="C37" s="26" t="s">
        <v>69</v>
      </c>
      <c r="D37" s="22" t="s">
        <v>123</v>
      </c>
      <c r="E37" s="26" t="s">
        <v>122</v>
      </c>
      <c r="F37" s="57" t="s">
        <v>124</v>
      </c>
      <c r="G37" s="53" t="s">
        <v>62</v>
      </c>
      <c r="H37" s="27" t="s">
        <v>131</v>
      </c>
      <c r="I37" s="27" t="s">
        <v>127</v>
      </c>
      <c r="J37" s="27" t="s">
        <v>130</v>
      </c>
      <c r="K37" s="27" t="s">
        <v>129</v>
      </c>
      <c r="L37" s="29" t="s">
        <v>176</v>
      </c>
      <c r="M37" s="29"/>
    </row>
    <row r="38" spans="1:13" ht="20.399999999999999" x14ac:dyDescent="0.2">
      <c r="A38" s="50" t="s">
        <v>3</v>
      </c>
      <c r="B38" s="50" t="s">
        <v>4</v>
      </c>
      <c r="C38" s="50" t="s">
        <v>5</v>
      </c>
      <c r="D38" s="50" t="s">
        <v>6</v>
      </c>
      <c r="E38" s="50" t="s">
        <v>7</v>
      </c>
      <c r="F38" s="50" t="s">
        <v>73</v>
      </c>
      <c r="G38" s="48" t="s">
        <v>61</v>
      </c>
      <c r="H38" s="23" t="s">
        <v>101</v>
      </c>
      <c r="I38" s="23" t="s">
        <v>173</v>
      </c>
      <c r="J38" s="23" t="s">
        <v>103</v>
      </c>
      <c r="K38" s="23" t="s">
        <v>104</v>
      </c>
      <c r="L38" s="23" t="s">
        <v>171</v>
      </c>
      <c r="M38" s="23" t="s">
        <v>143</v>
      </c>
    </row>
    <row r="39" spans="1:13" ht="72" thickBot="1" x14ac:dyDescent="0.25">
      <c r="A39" s="19" t="s">
        <v>28</v>
      </c>
      <c r="B39" s="20" t="s">
        <v>29</v>
      </c>
      <c r="C39" s="26" t="s">
        <v>69</v>
      </c>
      <c r="D39" s="22" t="s">
        <v>96</v>
      </c>
      <c r="E39" s="26" t="s">
        <v>98</v>
      </c>
      <c r="F39" s="52" t="s">
        <v>99</v>
      </c>
      <c r="G39" s="53" t="s">
        <v>62</v>
      </c>
      <c r="H39" s="27" t="s">
        <v>102</v>
      </c>
      <c r="I39" s="27" t="s">
        <v>106</v>
      </c>
      <c r="J39" s="27" t="s">
        <v>105</v>
      </c>
      <c r="K39" s="27" t="s">
        <v>108</v>
      </c>
      <c r="L39" s="29" t="s">
        <v>172</v>
      </c>
      <c r="M39" s="29"/>
    </row>
    <row r="40" spans="1:13" ht="20.399999999999999" x14ac:dyDescent="0.2">
      <c r="A40" s="50" t="s">
        <v>3</v>
      </c>
      <c r="B40" s="50" t="s">
        <v>4</v>
      </c>
      <c r="C40" s="50" t="s">
        <v>5</v>
      </c>
      <c r="D40" s="50" t="s">
        <v>6</v>
      </c>
      <c r="E40" s="50" t="s">
        <v>7</v>
      </c>
      <c r="F40" s="50" t="s">
        <v>73</v>
      </c>
      <c r="G40" s="48" t="s">
        <v>61</v>
      </c>
      <c r="H40" s="23" t="s">
        <v>101</v>
      </c>
      <c r="I40" s="23" t="s">
        <v>109</v>
      </c>
      <c r="J40" s="23" t="s">
        <v>103</v>
      </c>
      <c r="K40" s="23" t="s">
        <v>104</v>
      </c>
      <c r="L40" s="23" t="s">
        <v>174</v>
      </c>
      <c r="M40" s="23" t="s">
        <v>143</v>
      </c>
    </row>
    <row r="41" spans="1:13" ht="72" thickBot="1" x14ac:dyDescent="0.25">
      <c r="A41" s="19" t="s">
        <v>28</v>
      </c>
      <c r="B41" s="20" t="s">
        <v>29</v>
      </c>
      <c r="C41" s="26" t="s">
        <v>69</v>
      </c>
      <c r="D41" s="22" t="s">
        <v>96</v>
      </c>
      <c r="E41" s="26" t="s">
        <v>107</v>
      </c>
      <c r="F41" s="52" t="s">
        <v>99</v>
      </c>
      <c r="G41" s="53" t="s">
        <v>62</v>
      </c>
      <c r="H41" s="27" t="s">
        <v>102</v>
      </c>
      <c r="I41" s="27" t="s">
        <v>110</v>
      </c>
      <c r="J41" s="27" t="s">
        <v>105</v>
      </c>
      <c r="K41" s="27" t="s">
        <v>108</v>
      </c>
      <c r="L41" s="29" t="s">
        <v>175</v>
      </c>
      <c r="M41" s="29"/>
    </row>
  </sheetData>
  <mergeCells count="6">
    <mergeCell ref="E9:J9"/>
    <mergeCell ref="E10:J10"/>
    <mergeCell ref="E8:J8"/>
    <mergeCell ref="K9:M9"/>
    <mergeCell ref="K8:M8"/>
    <mergeCell ref="K10:M10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175C-73E6-41C2-B5B2-3D340886AA2C}">
  <dimension ref="A1:AM25"/>
  <sheetViews>
    <sheetView workbookViewId="0">
      <selection activeCell="A2" sqref="A2"/>
    </sheetView>
  </sheetViews>
  <sheetFormatPr defaultColWidth="15.75" defaultRowHeight="10.199999999999999" x14ac:dyDescent="0.2"/>
  <cols>
    <col min="1" max="1" width="11.5" style="6" bestFit="1" customWidth="1"/>
    <col min="2" max="2" width="9.875" style="6" bestFit="1" customWidth="1"/>
    <col min="3" max="3" width="16.75" style="6" bestFit="1" customWidth="1"/>
    <col min="4" max="4" width="13.125" style="6" bestFit="1" customWidth="1"/>
    <col min="5" max="5" width="10" style="6" bestFit="1" customWidth="1"/>
    <col min="6" max="6" width="10.75" style="6" bestFit="1" customWidth="1"/>
    <col min="7" max="7" width="5" style="6" bestFit="1" customWidth="1"/>
    <col min="8" max="8" width="10" style="6" bestFit="1" customWidth="1"/>
    <col min="9" max="9" width="9.75" style="6" bestFit="1" customWidth="1"/>
    <col min="10" max="10" width="15.125" style="6" bestFit="1" customWidth="1"/>
    <col min="11" max="11" width="11" style="6" bestFit="1" customWidth="1"/>
    <col min="12" max="12" width="14.875" style="6" bestFit="1" customWidth="1"/>
    <col min="13" max="13" width="12.75" style="6" bestFit="1" customWidth="1"/>
    <col min="14" max="14" width="8.5" style="6" bestFit="1" customWidth="1"/>
    <col min="15" max="15" width="15.625" style="13" bestFit="1" customWidth="1"/>
    <col min="16" max="16" width="15.625" style="6" bestFit="1" customWidth="1"/>
    <col min="17" max="17" width="15.75" style="6"/>
    <col min="18" max="18" width="7.75" style="6" bestFit="1" customWidth="1"/>
    <col min="19" max="19" width="15.75" style="6"/>
    <col min="20" max="20" width="7.75" style="6" bestFit="1" customWidth="1"/>
    <col min="21" max="21" width="15.75" style="6"/>
    <col min="22" max="22" width="10.875" style="6" bestFit="1" customWidth="1"/>
    <col min="23" max="23" width="9.75" style="6" bestFit="1" customWidth="1"/>
    <col min="24" max="24" width="14" style="6" bestFit="1" customWidth="1"/>
    <col min="25" max="25" width="11.875" style="6" bestFit="1" customWidth="1"/>
    <col min="26" max="26" width="9.25" style="6" bestFit="1" customWidth="1"/>
    <col min="27" max="27" width="15.5" style="6" bestFit="1" customWidth="1"/>
    <col min="28" max="28" width="4.125" style="6" bestFit="1" customWidth="1"/>
    <col min="29" max="29" width="12.125" style="6" bestFit="1" customWidth="1"/>
    <col min="30" max="30" width="10.75" style="6" bestFit="1" customWidth="1"/>
    <col min="31" max="31" width="10.875" style="6" bestFit="1" customWidth="1"/>
    <col min="32" max="32" width="10" style="6" bestFit="1" customWidth="1"/>
    <col min="33" max="33" width="15.5" style="6" bestFit="1" customWidth="1"/>
    <col min="34" max="34" width="15.25" style="6" bestFit="1" customWidth="1"/>
    <col min="35" max="35" width="15.625" style="6" bestFit="1" customWidth="1"/>
    <col min="36" max="36" width="15.375" style="6" bestFit="1" customWidth="1"/>
    <col min="37" max="37" width="15.75" style="6"/>
    <col min="38" max="39" width="15.625" style="6" bestFit="1" customWidth="1"/>
    <col min="40" max="16384" width="15.75" style="6"/>
  </cols>
  <sheetData>
    <row r="1" spans="1:39" ht="40.79999999999999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34" t="s">
        <v>157</v>
      </c>
      <c r="S1" s="34" t="s">
        <v>158</v>
      </c>
      <c r="T1" s="34" t="s">
        <v>159</v>
      </c>
      <c r="U1" s="34" t="s">
        <v>163</v>
      </c>
      <c r="V1" s="34" t="s">
        <v>170</v>
      </c>
      <c r="W1" s="34" t="s">
        <v>169</v>
      </c>
      <c r="X1" s="3" t="s">
        <v>21</v>
      </c>
      <c r="Y1" s="4" t="s">
        <v>22</v>
      </c>
      <c r="Z1" s="4" t="s">
        <v>23</v>
      </c>
      <c r="AA1" s="5" t="s">
        <v>178</v>
      </c>
      <c r="AB1" s="4" t="s">
        <v>24</v>
      </c>
      <c r="AC1" s="3" t="s">
        <v>25</v>
      </c>
      <c r="AD1" s="3" t="s">
        <v>179</v>
      </c>
      <c r="AE1" s="3" t="s">
        <v>180</v>
      </c>
      <c r="AF1" s="5" t="s">
        <v>181</v>
      </c>
      <c r="AG1" s="2" t="s">
        <v>182</v>
      </c>
      <c r="AH1" s="3" t="s">
        <v>183</v>
      </c>
      <c r="AI1" s="15" t="s">
        <v>26</v>
      </c>
      <c r="AJ1" s="5" t="s">
        <v>27</v>
      </c>
      <c r="AK1" s="5" t="s">
        <v>184</v>
      </c>
      <c r="AL1" s="5" t="s">
        <v>185</v>
      </c>
      <c r="AM1" s="5" t="s">
        <v>186</v>
      </c>
    </row>
    <row r="2" spans="1:3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7"/>
      <c r="Q2" s="7"/>
      <c r="R2" s="7"/>
      <c r="S2" s="7"/>
      <c r="T2" s="7"/>
      <c r="U2" s="7"/>
      <c r="V2" s="7"/>
      <c r="W2" s="7"/>
      <c r="X2" s="14">
        <f>+ROUND(Y2-AA2,0)</f>
        <v>0</v>
      </c>
      <c r="Y2" s="7"/>
      <c r="Z2" s="7"/>
      <c r="AA2" s="14">
        <f>IF(L2&lt;=0,ROUND(IF(K2=1,25%*Z2,IF(K2=2,30%*Z2,IF(K2=3,60%*Z2,IF(K2=4,75%*Z2,IF(K2=5,95%*Z2,Z2))))),0),2016-L2)</f>
        <v>0</v>
      </c>
      <c r="AB2" s="7"/>
      <c r="AC2" s="31">
        <f t="shared" ref="AC2" si="0">+IF(X2&lt;2008,2008,X2)</f>
        <v>2008</v>
      </c>
      <c r="AD2" s="32">
        <f t="shared" ref="AD2" si="1">IF(X2&gt;=2008,0,+AC2-X2)</f>
        <v>2008</v>
      </c>
      <c r="AE2" s="9">
        <f t="shared" ref="AE2" si="2">+Z2-AD2</f>
        <v>-2008</v>
      </c>
      <c r="AF2" s="33">
        <f t="shared" ref="AF2" si="3">+Z2-(2014-X2)</f>
        <v>-2014</v>
      </c>
      <c r="AG2" s="10"/>
      <c r="AH2" s="11" t="e">
        <f>IF(AD2&lt;=0,AG2*(1/(1+5%)^2)*AF2/Z2,AG2*0.64/Z2*AE2)</f>
        <v>#DIV/0!</v>
      </c>
      <c r="AI2" s="8" t="e">
        <f t="shared" ref="AI2" si="4">+AH2/AE2</f>
        <v>#DIV/0!</v>
      </c>
      <c r="AJ2" s="12" t="e">
        <f t="shared" ref="AJ2" si="5">+ROUND(IF(AA2&gt;Z2,(Z2-AB2)*AI2,AI2*AA2),2)</f>
        <v>#DIV/0!</v>
      </c>
      <c r="AK2" s="11" t="e">
        <f t="shared" ref="AK2" si="6">+AH2</f>
        <v>#DIV/0!</v>
      </c>
      <c r="AL2" s="11" t="e">
        <f t="shared" ref="AL2" si="7">IF(X2&lt;=2008,AI2*6,AI2*(2014-AC2))</f>
        <v>#DIV/0!</v>
      </c>
      <c r="AM2" s="11" t="e">
        <f t="shared" ref="AM2" si="8">AK2-AL2</f>
        <v>#DIV/0!</v>
      </c>
    </row>
    <row r="3" spans="1:3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14">
        <f t="shared" ref="X3:X25" si="9">+ROUND(Y3-AA3,0)</f>
        <v>0</v>
      </c>
      <c r="Y3" s="7"/>
      <c r="Z3" s="7"/>
      <c r="AA3" s="14">
        <f t="shared" ref="AA3:AA25" si="10">IF(L3&lt;=0,ROUND(IF(K3=1,25%*Z3,IF(K3=2,30%*Z3,IF(K3=3,60%*Z3,IF(K3=4,75%*Z3,IF(K3=5,95%*Z3,Z3))))),0),2016-L3)</f>
        <v>0</v>
      </c>
      <c r="AB3" s="7"/>
      <c r="AC3" s="31">
        <f t="shared" ref="AC3:AC25" si="11">+IF(X3&lt;2008,2008,X3)</f>
        <v>2008</v>
      </c>
      <c r="AD3" s="32">
        <f t="shared" ref="AD3:AD25" si="12">IF(X3&gt;=2008,0,+AC3-X3)</f>
        <v>2008</v>
      </c>
      <c r="AE3" s="9">
        <f t="shared" ref="AE3:AE25" si="13">+Z3-AD3</f>
        <v>-2008</v>
      </c>
      <c r="AF3" s="33">
        <f t="shared" ref="AF3:AF25" si="14">+Z3-(2014-X3)</f>
        <v>-2014</v>
      </c>
      <c r="AG3" s="10"/>
      <c r="AH3" s="11" t="e">
        <f t="shared" ref="AH3:AH25" si="15">IF(AD3&lt;=0,AG3*(1/(1+5%)^2)*AF3/Z3,AG3*0.64/Z3*AE3)</f>
        <v>#DIV/0!</v>
      </c>
      <c r="AI3" s="8" t="e">
        <f t="shared" ref="AI3:AI25" si="16">+AH3/AE3</f>
        <v>#DIV/0!</v>
      </c>
      <c r="AJ3" s="12" t="e">
        <f t="shared" ref="AJ3:AJ25" si="17">+ROUND(IF(AA3&gt;Z3,(Z3-AB3)*AI3,AI3*AA3),2)</f>
        <v>#DIV/0!</v>
      </c>
      <c r="AK3" s="11" t="e">
        <f t="shared" ref="AK3:AK25" si="18">+AH3</f>
        <v>#DIV/0!</v>
      </c>
      <c r="AL3" s="11" t="e">
        <f t="shared" ref="AL3:AL25" si="19">IF(X3&lt;=2008,AI3*6,AI3*(2014-AC3))</f>
        <v>#DIV/0!</v>
      </c>
      <c r="AM3" s="11" t="e">
        <f t="shared" ref="AM3:AM25" si="20">AK3-AL3</f>
        <v>#DIV/0!</v>
      </c>
    </row>
    <row r="4" spans="1:3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14">
        <f t="shared" si="9"/>
        <v>0</v>
      </c>
      <c r="Y4" s="7"/>
      <c r="Z4" s="7"/>
      <c r="AA4" s="14">
        <f t="shared" si="10"/>
        <v>0</v>
      </c>
      <c r="AB4" s="7"/>
      <c r="AC4" s="31">
        <f t="shared" si="11"/>
        <v>2008</v>
      </c>
      <c r="AD4" s="32">
        <f t="shared" si="12"/>
        <v>2008</v>
      </c>
      <c r="AE4" s="9">
        <f t="shared" si="13"/>
        <v>-2008</v>
      </c>
      <c r="AF4" s="33">
        <f t="shared" si="14"/>
        <v>-2014</v>
      </c>
      <c r="AG4" s="10"/>
      <c r="AH4" s="11" t="e">
        <f t="shared" si="15"/>
        <v>#DIV/0!</v>
      </c>
      <c r="AI4" s="8" t="e">
        <f t="shared" si="16"/>
        <v>#DIV/0!</v>
      </c>
      <c r="AJ4" s="12" t="e">
        <f t="shared" si="17"/>
        <v>#DIV/0!</v>
      </c>
      <c r="AK4" s="11" t="e">
        <f t="shared" si="18"/>
        <v>#DIV/0!</v>
      </c>
      <c r="AL4" s="11" t="e">
        <f t="shared" si="19"/>
        <v>#DIV/0!</v>
      </c>
      <c r="AM4" s="11" t="e">
        <f t="shared" si="20"/>
        <v>#DIV/0!</v>
      </c>
    </row>
    <row r="5" spans="1:39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14">
        <f t="shared" si="9"/>
        <v>0</v>
      </c>
      <c r="Y5" s="7"/>
      <c r="Z5" s="7"/>
      <c r="AA5" s="14">
        <f t="shared" si="10"/>
        <v>0</v>
      </c>
      <c r="AB5" s="7"/>
      <c r="AC5" s="31">
        <f t="shared" si="11"/>
        <v>2008</v>
      </c>
      <c r="AD5" s="32">
        <f t="shared" si="12"/>
        <v>2008</v>
      </c>
      <c r="AE5" s="9">
        <f t="shared" si="13"/>
        <v>-2008</v>
      </c>
      <c r="AF5" s="33">
        <f t="shared" si="14"/>
        <v>-2014</v>
      </c>
      <c r="AG5" s="10"/>
      <c r="AH5" s="11" t="e">
        <f t="shared" si="15"/>
        <v>#DIV/0!</v>
      </c>
      <c r="AI5" s="8" t="e">
        <f t="shared" si="16"/>
        <v>#DIV/0!</v>
      </c>
      <c r="AJ5" s="12" t="e">
        <f t="shared" si="17"/>
        <v>#DIV/0!</v>
      </c>
      <c r="AK5" s="11" t="e">
        <f t="shared" si="18"/>
        <v>#DIV/0!</v>
      </c>
      <c r="AL5" s="11" t="e">
        <f t="shared" si="19"/>
        <v>#DIV/0!</v>
      </c>
      <c r="AM5" s="11" t="e">
        <f t="shared" si="20"/>
        <v>#DIV/0!</v>
      </c>
    </row>
    <row r="6" spans="1:39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7"/>
      <c r="S6" s="7"/>
      <c r="T6" s="7"/>
      <c r="U6" s="7"/>
      <c r="V6" s="7"/>
      <c r="W6" s="7"/>
      <c r="X6" s="14">
        <f t="shared" si="9"/>
        <v>0</v>
      </c>
      <c r="Y6" s="7"/>
      <c r="Z6" s="7"/>
      <c r="AA6" s="14">
        <f t="shared" si="10"/>
        <v>0</v>
      </c>
      <c r="AB6" s="7"/>
      <c r="AC6" s="31">
        <f t="shared" si="11"/>
        <v>2008</v>
      </c>
      <c r="AD6" s="32">
        <f t="shared" si="12"/>
        <v>2008</v>
      </c>
      <c r="AE6" s="9">
        <f t="shared" si="13"/>
        <v>-2008</v>
      </c>
      <c r="AF6" s="33">
        <f t="shared" si="14"/>
        <v>-2014</v>
      </c>
      <c r="AG6" s="10"/>
      <c r="AH6" s="11" t="e">
        <f t="shared" si="15"/>
        <v>#DIV/0!</v>
      </c>
      <c r="AI6" s="8" t="e">
        <f t="shared" si="16"/>
        <v>#DIV/0!</v>
      </c>
      <c r="AJ6" s="12" t="e">
        <f t="shared" si="17"/>
        <v>#DIV/0!</v>
      </c>
      <c r="AK6" s="11" t="e">
        <f t="shared" si="18"/>
        <v>#DIV/0!</v>
      </c>
      <c r="AL6" s="11" t="e">
        <f t="shared" si="19"/>
        <v>#DIV/0!</v>
      </c>
      <c r="AM6" s="11" t="e">
        <f t="shared" si="20"/>
        <v>#DIV/0!</v>
      </c>
    </row>
    <row r="7" spans="1:39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7"/>
      <c r="R7" s="7"/>
      <c r="S7" s="7"/>
      <c r="T7" s="7"/>
      <c r="U7" s="7"/>
      <c r="V7" s="7"/>
      <c r="W7" s="7"/>
      <c r="X7" s="14">
        <f t="shared" si="9"/>
        <v>0</v>
      </c>
      <c r="Y7" s="7"/>
      <c r="Z7" s="7"/>
      <c r="AA7" s="14">
        <f t="shared" si="10"/>
        <v>0</v>
      </c>
      <c r="AB7" s="7"/>
      <c r="AC7" s="31">
        <f t="shared" si="11"/>
        <v>2008</v>
      </c>
      <c r="AD7" s="32">
        <f t="shared" si="12"/>
        <v>2008</v>
      </c>
      <c r="AE7" s="9">
        <f t="shared" si="13"/>
        <v>-2008</v>
      </c>
      <c r="AF7" s="33">
        <f t="shared" si="14"/>
        <v>-2014</v>
      </c>
      <c r="AG7" s="10"/>
      <c r="AH7" s="11" t="e">
        <f t="shared" si="15"/>
        <v>#DIV/0!</v>
      </c>
      <c r="AI7" s="8" t="e">
        <f t="shared" si="16"/>
        <v>#DIV/0!</v>
      </c>
      <c r="AJ7" s="12" t="e">
        <f t="shared" si="17"/>
        <v>#DIV/0!</v>
      </c>
      <c r="AK7" s="11" t="e">
        <f t="shared" si="18"/>
        <v>#DIV/0!</v>
      </c>
      <c r="AL7" s="11" t="e">
        <f t="shared" si="19"/>
        <v>#DIV/0!</v>
      </c>
      <c r="AM7" s="11" t="e">
        <f t="shared" si="20"/>
        <v>#DIV/0!</v>
      </c>
    </row>
    <row r="8" spans="1:39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7"/>
      <c r="R8" s="7"/>
      <c r="S8" s="7"/>
      <c r="T8" s="7"/>
      <c r="U8" s="7"/>
      <c r="V8" s="7"/>
      <c r="W8" s="7"/>
      <c r="X8" s="14">
        <f t="shared" si="9"/>
        <v>0</v>
      </c>
      <c r="Y8" s="7"/>
      <c r="Z8" s="7"/>
      <c r="AA8" s="14">
        <f t="shared" si="10"/>
        <v>0</v>
      </c>
      <c r="AB8" s="7"/>
      <c r="AC8" s="31">
        <f t="shared" si="11"/>
        <v>2008</v>
      </c>
      <c r="AD8" s="32">
        <f t="shared" si="12"/>
        <v>2008</v>
      </c>
      <c r="AE8" s="9">
        <f t="shared" si="13"/>
        <v>-2008</v>
      </c>
      <c r="AF8" s="33">
        <f t="shared" si="14"/>
        <v>-2014</v>
      </c>
      <c r="AG8" s="10"/>
      <c r="AH8" s="11" t="e">
        <f t="shared" si="15"/>
        <v>#DIV/0!</v>
      </c>
      <c r="AI8" s="8" t="e">
        <f t="shared" si="16"/>
        <v>#DIV/0!</v>
      </c>
      <c r="AJ8" s="12" t="e">
        <f t="shared" si="17"/>
        <v>#DIV/0!</v>
      </c>
      <c r="AK8" s="11" t="e">
        <f t="shared" si="18"/>
        <v>#DIV/0!</v>
      </c>
      <c r="AL8" s="11" t="e">
        <f t="shared" si="19"/>
        <v>#DIV/0!</v>
      </c>
      <c r="AM8" s="11" t="e">
        <f t="shared" si="20"/>
        <v>#DIV/0!</v>
      </c>
    </row>
    <row r="9" spans="1:39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7"/>
      <c r="R9" s="7"/>
      <c r="S9" s="7"/>
      <c r="T9" s="7"/>
      <c r="U9" s="7"/>
      <c r="V9" s="7"/>
      <c r="W9" s="7"/>
      <c r="X9" s="14">
        <f t="shared" si="9"/>
        <v>0</v>
      </c>
      <c r="Y9" s="7"/>
      <c r="Z9" s="7"/>
      <c r="AA9" s="14">
        <f t="shared" si="10"/>
        <v>0</v>
      </c>
      <c r="AB9" s="7"/>
      <c r="AC9" s="31">
        <f t="shared" si="11"/>
        <v>2008</v>
      </c>
      <c r="AD9" s="32">
        <f t="shared" si="12"/>
        <v>2008</v>
      </c>
      <c r="AE9" s="9">
        <f t="shared" si="13"/>
        <v>-2008</v>
      </c>
      <c r="AF9" s="33">
        <f t="shared" si="14"/>
        <v>-2014</v>
      </c>
      <c r="AG9" s="10"/>
      <c r="AH9" s="11" t="e">
        <f t="shared" si="15"/>
        <v>#DIV/0!</v>
      </c>
      <c r="AI9" s="8" t="e">
        <f t="shared" si="16"/>
        <v>#DIV/0!</v>
      </c>
      <c r="AJ9" s="12" t="e">
        <f t="shared" si="17"/>
        <v>#DIV/0!</v>
      </c>
      <c r="AK9" s="11" t="e">
        <f t="shared" si="18"/>
        <v>#DIV/0!</v>
      </c>
      <c r="AL9" s="11" t="e">
        <f t="shared" si="19"/>
        <v>#DIV/0!</v>
      </c>
      <c r="AM9" s="11" t="e">
        <f t="shared" si="20"/>
        <v>#DIV/0!</v>
      </c>
    </row>
    <row r="10" spans="1:39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7"/>
      <c r="R10" s="7"/>
      <c r="S10" s="7"/>
      <c r="T10" s="7"/>
      <c r="U10" s="7"/>
      <c r="V10" s="7"/>
      <c r="W10" s="7"/>
      <c r="X10" s="14">
        <f t="shared" si="9"/>
        <v>0</v>
      </c>
      <c r="Y10" s="7"/>
      <c r="Z10" s="7"/>
      <c r="AA10" s="14">
        <f t="shared" si="10"/>
        <v>0</v>
      </c>
      <c r="AB10" s="7"/>
      <c r="AC10" s="31">
        <f t="shared" si="11"/>
        <v>2008</v>
      </c>
      <c r="AD10" s="32">
        <f t="shared" si="12"/>
        <v>2008</v>
      </c>
      <c r="AE10" s="9">
        <f t="shared" si="13"/>
        <v>-2008</v>
      </c>
      <c r="AF10" s="33">
        <f t="shared" si="14"/>
        <v>-2014</v>
      </c>
      <c r="AG10" s="10"/>
      <c r="AH10" s="11" t="e">
        <f t="shared" si="15"/>
        <v>#DIV/0!</v>
      </c>
      <c r="AI10" s="8" t="e">
        <f t="shared" si="16"/>
        <v>#DIV/0!</v>
      </c>
      <c r="AJ10" s="12" t="e">
        <f t="shared" si="17"/>
        <v>#DIV/0!</v>
      </c>
      <c r="AK10" s="11" t="e">
        <f t="shared" si="18"/>
        <v>#DIV/0!</v>
      </c>
      <c r="AL10" s="11" t="e">
        <f t="shared" si="19"/>
        <v>#DIV/0!</v>
      </c>
      <c r="AM10" s="11" t="e">
        <f t="shared" si="20"/>
        <v>#DIV/0!</v>
      </c>
    </row>
    <row r="11" spans="1:39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7"/>
      <c r="R11" s="7"/>
      <c r="S11" s="7"/>
      <c r="T11" s="7"/>
      <c r="U11" s="7"/>
      <c r="V11" s="7"/>
      <c r="W11" s="7"/>
      <c r="X11" s="14">
        <f t="shared" si="9"/>
        <v>0</v>
      </c>
      <c r="Y11" s="7"/>
      <c r="Z11" s="7"/>
      <c r="AA11" s="14">
        <f t="shared" si="10"/>
        <v>0</v>
      </c>
      <c r="AB11" s="7"/>
      <c r="AC11" s="31">
        <f t="shared" si="11"/>
        <v>2008</v>
      </c>
      <c r="AD11" s="32">
        <f t="shared" si="12"/>
        <v>2008</v>
      </c>
      <c r="AE11" s="9">
        <f t="shared" si="13"/>
        <v>-2008</v>
      </c>
      <c r="AF11" s="33">
        <f t="shared" si="14"/>
        <v>-2014</v>
      </c>
      <c r="AG11" s="10"/>
      <c r="AH11" s="11" t="e">
        <f t="shared" si="15"/>
        <v>#DIV/0!</v>
      </c>
      <c r="AI11" s="8" t="e">
        <f t="shared" si="16"/>
        <v>#DIV/0!</v>
      </c>
      <c r="AJ11" s="12" t="e">
        <f t="shared" si="17"/>
        <v>#DIV/0!</v>
      </c>
      <c r="AK11" s="11" t="e">
        <f t="shared" si="18"/>
        <v>#DIV/0!</v>
      </c>
      <c r="AL11" s="11" t="e">
        <f t="shared" si="19"/>
        <v>#DIV/0!</v>
      </c>
      <c r="AM11" s="11" t="e">
        <f t="shared" si="20"/>
        <v>#DIV/0!</v>
      </c>
    </row>
    <row r="12" spans="1:39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7"/>
      <c r="Q12" s="7"/>
      <c r="R12" s="7"/>
      <c r="S12" s="7"/>
      <c r="T12" s="7"/>
      <c r="U12" s="7"/>
      <c r="V12" s="7"/>
      <c r="W12" s="7"/>
      <c r="X12" s="14">
        <f t="shared" si="9"/>
        <v>0</v>
      </c>
      <c r="Y12" s="7"/>
      <c r="Z12" s="7"/>
      <c r="AA12" s="14">
        <f t="shared" si="10"/>
        <v>0</v>
      </c>
      <c r="AB12" s="7"/>
      <c r="AC12" s="31">
        <f t="shared" si="11"/>
        <v>2008</v>
      </c>
      <c r="AD12" s="32">
        <f t="shared" si="12"/>
        <v>2008</v>
      </c>
      <c r="AE12" s="9">
        <f t="shared" si="13"/>
        <v>-2008</v>
      </c>
      <c r="AF12" s="33">
        <f t="shared" si="14"/>
        <v>-2014</v>
      </c>
      <c r="AG12" s="10"/>
      <c r="AH12" s="11" t="e">
        <f t="shared" si="15"/>
        <v>#DIV/0!</v>
      </c>
      <c r="AI12" s="8" t="e">
        <f t="shared" si="16"/>
        <v>#DIV/0!</v>
      </c>
      <c r="AJ12" s="12" t="e">
        <f t="shared" si="17"/>
        <v>#DIV/0!</v>
      </c>
      <c r="AK12" s="11" t="e">
        <f t="shared" si="18"/>
        <v>#DIV/0!</v>
      </c>
      <c r="AL12" s="11" t="e">
        <f t="shared" si="19"/>
        <v>#DIV/0!</v>
      </c>
      <c r="AM12" s="11" t="e">
        <f t="shared" si="20"/>
        <v>#DIV/0!</v>
      </c>
    </row>
    <row r="13" spans="1:3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7"/>
      <c r="Q13" s="7"/>
      <c r="R13" s="7"/>
      <c r="S13" s="7"/>
      <c r="T13" s="7"/>
      <c r="U13" s="7"/>
      <c r="V13" s="7"/>
      <c r="W13" s="7"/>
      <c r="X13" s="14">
        <f t="shared" si="9"/>
        <v>0</v>
      </c>
      <c r="Y13" s="7"/>
      <c r="Z13" s="7"/>
      <c r="AA13" s="14">
        <f t="shared" si="10"/>
        <v>0</v>
      </c>
      <c r="AB13" s="7"/>
      <c r="AC13" s="31">
        <f t="shared" si="11"/>
        <v>2008</v>
      </c>
      <c r="AD13" s="32">
        <f t="shared" si="12"/>
        <v>2008</v>
      </c>
      <c r="AE13" s="9">
        <f t="shared" si="13"/>
        <v>-2008</v>
      </c>
      <c r="AF13" s="33">
        <f t="shared" si="14"/>
        <v>-2014</v>
      </c>
      <c r="AG13" s="10"/>
      <c r="AH13" s="11" t="e">
        <f t="shared" si="15"/>
        <v>#DIV/0!</v>
      </c>
      <c r="AI13" s="8" t="e">
        <f t="shared" si="16"/>
        <v>#DIV/0!</v>
      </c>
      <c r="AJ13" s="12" t="e">
        <f t="shared" si="17"/>
        <v>#DIV/0!</v>
      </c>
      <c r="AK13" s="11" t="e">
        <f t="shared" si="18"/>
        <v>#DIV/0!</v>
      </c>
      <c r="AL13" s="11" t="e">
        <f t="shared" si="19"/>
        <v>#DIV/0!</v>
      </c>
      <c r="AM13" s="11" t="e">
        <f t="shared" si="20"/>
        <v>#DIV/0!</v>
      </c>
    </row>
    <row r="14" spans="1:3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7"/>
      <c r="Q14" s="7"/>
      <c r="R14" s="7"/>
      <c r="S14" s="7"/>
      <c r="T14" s="7"/>
      <c r="U14" s="7"/>
      <c r="V14" s="7"/>
      <c r="W14" s="7"/>
      <c r="X14" s="14">
        <f t="shared" si="9"/>
        <v>0</v>
      </c>
      <c r="Y14" s="7"/>
      <c r="Z14" s="7"/>
      <c r="AA14" s="14">
        <f t="shared" si="10"/>
        <v>0</v>
      </c>
      <c r="AB14" s="7"/>
      <c r="AC14" s="31">
        <f t="shared" si="11"/>
        <v>2008</v>
      </c>
      <c r="AD14" s="32">
        <f t="shared" si="12"/>
        <v>2008</v>
      </c>
      <c r="AE14" s="9">
        <f t="shared" si="13"/>
        <v>-2008</v>
      </c>
      <c r="AF14" s="33">
        <f t="shared" si="14"/>
        <v>-2014</v>
      </c>
      <c r="AG14" s="10"/>
      <c r="AH14" s="11" t="e">
        <f t="shared" si="15"/>
        <v>#DIV/0!</v>
      </c>
      <c r="AI14" s="8" t="e">
        <f t="shared" si="16"/>
        <v>#DIV/0!</v>
      </c>
      <c r="AJ14" s="12" t="e">
        <f t="shared" si="17"/>
        <v>#DIV/0!</v>
      </c>
      <c r="AK14" s="11" t="e">
        <f t="shared" si="18"/>
        <v>#DIV/0!</v>
      </c>
      <c r="AL14" s="11" t="e">
        <f t="shared" si="19"/>
        <v>#DIV/0!</v>
      </c>
      <c r="AM14" s="11" t="e">
        <f t="shared" si="20"/>
        <v>#DIV/0!</v>
      </c>
    </row>
    <row r="15" spans="1:39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7"/>
      <c r="Q15" s="7"/>
      <c r="R15" s="7"/>
      <c r="S15" s="7"/>
      <c r="T15" s="7"/>
      <c r="U15" s="7"/>
      <c r="V15" s="7"/>
      <c r="W15" s="7"/>
      <c r="X15" s="14">
        <f t="shared" si="9"/>
        <v>0</v>
      </c>
      <c r="Y15" s="7"/>
      <c r="Z15" s="7"/>
      <c r="AA15" s="14">
        <f t="shared" si="10"/>
        <v>0</v>
      </c>
      <c r="AB15" s="7"/>
      <c r="AC15" s="31">
        <f t="shared" si="11"/>
        <v>2008</v>
      </c>
      <c r="AD15" s="32">
        <f t="shared" si="12"/>
        <v>2008</v>
      </c>
      <c r="AE15" s="9">
        <f t="shared" si="13"/>
        <v>-2008</v>
      </c>
      <c r="AF15" s="33">
        <f t="shared" si="14"/>
        <v>-2014</v>
      </c>
      <c r="AG15" s="10"/>
      <c r="AH15" s="11" t="e">
        <f t="shared" si="15"/>
        <v>#DIV/0!</v>
      </c>
      <c r="AI15" s="8" t="e">
        <f t="shared" si="16"/>
        <v>#DIV/0!</v>
      </c>
      <c r="AJ15" s="12" t="e">
        <f t="shared" si="17"/>
        <v>#DIV/0!</v>
      </c>
      <c r="AK15" s="11" t="e">
        <f t="shared" si="18"/>
        <v>#DIV/0!</v>
      </c>
      <c r="AL15" s="11" t="e">
        <f t="shared" si="19"/>
        <v>#DIV/0!</v>
      </c>
      <c r="AM15" s="11" t="e">
        <f t="shared" si="20"/>
        <v>#DIV/0!</v>
      </c>
    </row>
    <row r="16" spans="1:39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  <c r="P16" s="7"/>
      <c r="Q16" s="7"/>
      <c r="R16" s="7"/>
      <c r="S16" s="7"/>
      <c r="T16" s="7"/>
      <c r="U16" s="7"/>
      <c r="V16" s="7"/>
      <c r="W16" s="7"/>
      <c r="X16" s="14">
        <f t="shared" si="9"/>
        <v>0</v>
      </c>
      <c r="Y16" s="7"/>
      <c r="Z16" s="7"/>
      <c r="AA16" s="14">
        <f t="shared" si="10"/>
        <v>0</v>
      </c>
      <c r="AB16" s="7"/>
      <c r="AC16" s="31">
        <f t="shared" si="11"/>
        <v>2008</v>
      </c>
      <c r="AD16" s="32">
        <f t="shared" si="12"/>
        <v>2008</v>
      </c>
      <c r="AE16" s="9">
        <f t="shared" si="13"/>
        <v>-2008</v>
      </c>
      <c r="AF16" s="33">
        <f t="shared" si="14"/>
        <v>-2014</v>
      </c>
      <c r="AG16" s="10"/>
      <c r="AH16" s="11" t="e">
        <f t="shared" si="15"/>
        <v>#DIV/0!</v>
      </c>
      <c r="AI16" s="8" t="e">
        <f t="shared" si="16"/>
        <v>#DIV/0!</v>
      </c>
      <c r="AJ16" s="12" t="e">
        <f t="shared" si="17"/>
        <v>#DIV/0!</v>
      </c>
      <c r="AK16" s="11" t="e">
        <f t="shared" si="18"/>
        <v>#DIV/0!</v>
      </c>
      <c r="AL16" s="11" t="e">
        <f t="shared" si="19"/>
        <v>#DIV/0!</v>
      </c>
      <c r="AM16" s="11" t="e">
        <f t="shared" si="20"/>
        <v>#DIV/0!</v>
      </c>
    </row>
    <row r="17" spans="1:3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  <c r="P17" s="7"/>
      <c r="Q17" s="7"/>
      <c r="R17" s="7"/>
      <c r="S17" s="7"/>
      <c r="T17" s="7"/>
      <c r="U17" s="7"/>
      <c r="V17" s="7"/>
      <c r="W17" s="7"/>
      <c r="X17" s="14">
        <f t="shared" si="9"/>
        <v>0</v>
      </c>
      <c r="Y17" s="7"/>
      <c r="Z17" s="7"/>
      <c r="AA17" s="14">
        <f t="shared" si="10"/>
        <v>0</v>
      </c>
      <c r="AB17" s="7"/>
      <c r="AC17" s="31">
        <f t="shared" si="11"/>
        <v>2008</v>
      </c>
      <c r="AD17" s="32">
        <f t="shared" si="12"/>
        <v>2008</v>
      </c>
      <c r="AE17" s="9">
        <f t="shared" si="13"/>
        <v>-2008</v>
      </c>
      <c r="AF17" s="33">
        <f t="shared" si="14"/>
        <v>-2014</v>
      </c>
      <c r="AG17" s="10"/>
      <c r="AH17" s="11" t="e">
        <f t="shared" si="15"/>
        <v>#DIV/0!</v>
      </c>
      <c r="AI17" s="8" t="e">
        <f t="shared" si="16"/>
        <v>#DIV/0!</v>
      </c>
      <c r="AJ17" s="12" t="e">
        <f t="shared" si="17"/>
        <v>#DIV/0!</v>
      </c>
      <c r="AK17" s="11" t="e">
        <f t="shared" si="18"/>
        <v>#DIV/0!</v>
      </c>
      <c r="AL17" s="11" t="e">
        <f t="shared" si="19"/>
        <v>#DIV/0!</v>
      </c>
      <c r="AM17" s="11" t="e">
        <f t="shared" si="20"/>
        <v>#DIV/0!</v>
      </c>
    </row>
    <row r="18" spans="1:3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  <c r="P18" s="7"/>
      <c r="Q18" s="7"/>
      <c r="R18" s="7"/>
      <c r="S18" s="7"/>
      <c r="T18" s="7"/>
      <c r="U18" s="7"/>
      <c r="V18" s="7"/>
      <c r="W18" s="7"/>
      <c r="X18" s="14">
        <f t="shared" si="9"/>
        <v>0</v>
      </c>
      <c r="Y18" s="7"/>
      <c r="Z18" s="7"/>
      <c r="AA18" s="14">
        <f t="shared" si="10"/>
        <v>0</v>
      </c>
      <c r="AB18" s="7"/>
      <c r="AC18" s="31">
        <f t="shared" si="11"/>
        <v>2008</v>
      </c>
      <c r="AD18" s="32">
        <f t="shared" si="12"/>
        <v>2008</v>
      </c>
      <c r="AE18" s="9">
        <f t="shared" si="13"/>
        <v>-2008</v>
      </c>
      <c r="AF18" s="33">
        <f t="shared" si="14"/>
        <v>-2014</v>
      </c>
      <c r="AG18" s="10"/>
      <c r="AH18" s="11" t="e">
        <f t="shared" si="15"/>
        <v>#DIV/0!</v>
      </c>
      <c r="AI18" s="8" t="e">
        <f t="shared" si="16"/>
        <v>#DIV/0!</v>
      </c>
      <c r="AJ18" s="12" t="e">
        <f t="shared" si="17"/>
        <v>#DIV/0!</v>
      </c>
      <c r="AK18" s="11" t="e">
        <f t="shared" si="18"/>
        <v>#DIV/0!</v>
      </c>
      <c r="AL18" s="11" t="e">
        <f t="shared" si="19"/>
        <v>#DIV/0!</v>
      </c>
      <c r="AM18" s="11" t="e">
        <f t="shared" si="20"/>
        <v>#DIV/0!</v>
      </c>
    </row>
    <row r="19" spans="1:3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  <c r="P19" s="7"/>
      <c r="Q19" s="7"/>
      <c r="R19" s="7"/>
      <c r="S19" s="7"/>
      <c r="T19" s="7"/>
      <c r="U19" s="7"/>
      <c r="V19" s="7"/>
      <c r="W19" s="7"/>
      <c r="X19" s="14">
        <f t="shared" si="9"/>
        <v>0</v>
      </c>
      <c r="Y19" s="7"/>
      <c r="Z19" s="7"/>
      <c r="AA19" s="14">
        <f t="shared" si="10"/>
        <v>0</v>
      </c>
      <c r="AB19" s="7"/>
      <c r="AC19" s="31">
        <f t="shared" si="11"/>
        <v>2008</v>
      </c>
      <c r="AD19" s="32">
        <f t="shared" si="12"/>
        <v>2008</v>
      </c>
      <c r="AE19" s="9">
        <f t="shared" si="13"/>
        <v>-2008</v>
      </c>
      <c r="AF19" s="33">
        <f t="shared" si="14"/>
        <v>-2014</v>
      </c>
      <c r="AG19" s="10"/>
      <c r="AH19" s="11" t="e">
        <f t="shared" si="15"/>
        <v>#DIV/0!</v>
      </c>
      <c r="AI19" s="8" t="e">
        <f t="shared" si="16"/>
        <v>#DIV/0!</v>
      </c>
      <c r="AJ19" s="12" t="e">
        <f t="shared" si="17"/>
        <v>#DIV/0!</v>
      </c>
      <c r="AK19" s="11" t="e">
        <f t="shared" si="18"/>
        <v>#DIV/0!</v>
      </c>
      <c r="AL19" s="11" t="e">
        <f t="shared" si="19"/>
        <v>#DIV/0!</v>
      </c>
      <c r="AM19" s="11" t="e">
        <f t="shared" si="20"/>
        <v>#DIV/0!</v>
      </c>
    </row>
    <row r="20" spans="1:3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  <c r="P20" s="7"/>
      <c r="Q20" s="7"/>
      <c r="R20" s="7"/>
      <c r="S20" s="7"/>
      <c r="T20" s="7"/>
      <c r="U20" s="7"/>
      <c r="V20" s="7"/>
      <c r="W20" s="7"/>
      <c r="X20" s="14">
        <f t="shared" si="9"/>
        <v>0</v>
      </c>
      <c r="Y20" s="7"/>
      <c r="Z20" s="7"/>
      <c r="AA20" s="14">
        <f t="shared" si="10"/>
        <v>0</v>
      </c>
      <c r="AB20" s="7"/>
      <c r="AC20" s="31">
        <f t="shared" si="11"/>
        <v>2008</v>
      </c>
      <c r="AD20" s="32">
        <f t="shared" si="12"/>
        <v>2008</v>
      </c>
      <c r="AE20" s="9">
        <f t="shared" si="13"/>
        <v>-2008</v>
      </c>
      <c r="AF20" s="33">
        <f t="shared" si="14"/>
        <v>-2014</v>
      </c>
      <c r="AG20" s="10"/>
      <c r="AH20" s="11" t="e">
        <f t="shared" si="15"/>
        <v>#DIV/0!</v>
      </c>
      <c r="AI20" s="8" t="e">
        <f t="shared" si="16"/>
        <v>#DIV/0!</v>
      </c>
      <c r="AJ20" s="12" t="e">
        <f t="shared" si="17"/>
        <v>#DIV/0!</v>
      </c>
      <c r="AK20" s="11" t="e">
        <f t="shared" si="18"/>
        <v>#DIV/0!</v>
      </c>
      <c r="AL20" s="11" t="e">
        <f t="shared" si="19"/>
        <v>#DIV/0!</v>
      </c>
      <c r="AM20" s="11" t="e">
        <f t="shared" si="20"/>
        <v>#DIV/0!</v>
      </c>
    </row>
    <row r="21" spans="1:3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  <c r="P21" s="7"/>
      <c r="Q21" s="7"/>
      <c r="R21" s="7"/>
      <c r="S21" s="7"/>
      <c r="T21" s="7"/>
      <c r="U21" s="7"/>
      <c r="V21" s="7"/>
      <c r="W21" s="7"/>
      <c r="X21" s="14">
        <f t="shared" si="9"/>
        <v>0</v>
      </c>
      <c r="Y21" s="7"/>
      <c r="Z21" s="7"/>
      <c r="AA21" s="14">
        <f t="shared" si="10"/>
        <v>0</v>
      </c>
      <c r="AB21" s="7"/>
      <c r="AC21" s="31">
        <f t="shared" si="11"/>
        <v>2008</v>
      </c>
      <c r="AD21" s="32">
        <f t="shared" si="12"/>
        <v>2008</v>
      </c>
      <c r="AE21" s="9">
        <f t="shared" si="13"/>
        <v>-2008</v>
      </c>
      <c r="AF21" s="33">
        <f t="shared" si="14"/>
        <v>-2014</v>
      </c>
      <c r="AG21" s="10"/>
      <c r="AH21" s="11" t="e">
        <f t="shared" si="15"/>
        <v>#DIV/0!</v>
      </c>
      <c r="AI21" s="8" t="e">
        <f t="shared" si="16"/>
        <v>#DIV/0!</v>
      </c>
      <c r="AJ21" s="12" t="e">
        <f t="shared" si="17"/>
        <v>#DIV/0!</v>
      </c>
      <c r="AK21" s="11" t="e">
        <f t="shared" si="18"/>
        <v>#DIV/0!</v>
      </c>
      <c r="AL21" s="11" t="e">
        <f t="shared" si="19"/>
        <v>#DIV/0!</v>
      </c>
      <c r="AM21" s="11" t="e">
        <f t="shared" si="20"/>
        <v>#DIV/0!</v>
      </c>
    </row>
    <row r="22" spans="1:3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  <c r="P22" s="7"/>
      <c r="Q22" s="7"/>
      <c r="R22" s="7"/>
      <c r="S22" s="7"/>
      <c r="T22" s="7"/>
      <c r="U22" s="7"/>
      <c r="V22" s="7"/>
      <c r="W22" s="7"/>
      <c r="X22" s="14">
        <f t="shared" si="9"/>
        <v>0</v>
      </c>
      <c r="Y22" s="7"/>
      <c r="Z22" s="7"/>
      <c r="AA22" s="14">
        <f t="shared" si="10"/>
        <v>0</v>
      </c>
      <c r="AB22" s="7"/>
      <c r="AC22" s="31">
        <f t="shared" si="11"/>
        <v>2008</v>
      </c>
      <c r="AD22" s="32">
        <f t="shared" si="12"/>
        <v>2008</v>
      </c>
      <c r="AE22" s="9">
        <f t="shared" si="13"/>
        <v>-2008</v>
      </c>
      <c r="AF22" s="33">
        <f t="shared" si="14"/>
        <v>-2014</v>
      </c>
      <c r="AG22" s="10"/>
      <c r="AH22" s="11" t="e">
        <f t="shared" si="15"/>
        <v>#DIV/0!</v>
      </c>
      <c r="AI22" s="8" t="e">
        <f t="shared" si="16"/>
        <v>#DIV/0!</v>
      </c>
      <c r="AJ22" s="12" t="e">
        <f t="shared" si="17"/>
        <v>#DIV/0!</v>
      </c>
      <c r="AK22" s="11" t="e">
        <f t="shared" si="18"/>
        <v>#DIV/0!</v>
      </c>
      <c r="AL22" s="11" t="e">
        <f t="shared" si="19"/>
        <v>#DIV/0!</v>
      </c>
      <c r="AM22" s="11" t="e">
        <f t="shared" si="20"/>
        <v>#DIV/0!</v>
      </c>
    </row>
    <row r="23" spans="1:3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7"/>
      <c r="Q23" s="7"/>
      <c r="R23" s="7"/>
      <c r="S23" s="7"/>
      <c r="T23" s="7"/>
      <c r="U23" s="7"/>
      <c r="V23" s="7"/>
      <c r="W23" s="7"/>
      <c r="X23" s="14">
        <f t="shared" si="9"/>
        <v>0</v>
      </c>
      <c r="Y23" s="7"/>
      <c r="Z23" s="7"/>
      <c r="AA23" s="14">
        <f t="shared" si="10"/>
        <v>0</v>
      </c>
      <c r="AB23" s="7"/>
      <c r="AC23" s="31">
        <f t="shared" si="11"/>
        <v>2008</v>
      </c>
      <c r="AD23" s="32">
        <f t="shared" si="12"/>
        <v>2008</v>
      </c>
      <c r="AE23" s="9">
        <f t="shared" si="13"/>
        <v>-2008</v>
      </c>
      <c r="AF23" s="33">
        <f t="shared" si="14"/>
        <v>-2014</v>
      </c>
      <c r="AG23" s="10"/>
      <c r="AH23" s="11" t="e">
        <f t="shared" si="15"/>
        <v>#DIV/0!</v>
      </c>
      <c r="AI23" s="8" t="e">
        <f t="shared" si="16"/>
        <v>#DIV/0!</v>
      </c>
      <c r="AJ23" s="12" t="e">
        <f t="shared" si="17"/>
        <v>#DIV/0!</v>
      </c>
      <c r="AK23" s="11" t="e">
        <f t="shared" si="18"/>
        <v>#DIV/0!</v>
      </c>
      <c r="AL23" s="11" t="e">
        <f t="shared" si="19"/>
        <v>#DIV/0!</v>
      </c>
      <c r="AM23" s="11" t="e">
        <f t="shared" si="20"/>
        <v>#DIV/0!</v>
      </c>
    </row>
    <row r="24" spans="1:3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P24" s="7"/>
      <c r="Q24" s="7"/>
      <c r="R24" s="7"/>
      <c r="S24" s="7"/>
      <c r="T24" s="7"/>
      <c r="U24" s="7"/>
      <c r="V24" s="7"/>
      <c r="W24" s="7"/>
      <c r="X24" s="14">
        <f t="shared" si="9"/>
        <v>0</v>
      </c>
      <c r="Y24" s="7"/>
      <c r="Z24" s="7"/>
      <c r="AA24" s="14">
        <f t="shared" si="10"/>
        <v>0</v>
      </c>
      <c r="AB24" s="7"/>
      <c r="AC24" s="31">
        <f t="shared" si="11"/>
        <v>2008</v>
      </c>
      <c r="AD24" s="32">
        <f t="shared" si="12"/>
        <v>2008</v>
      </c>
      <c r="AE24" s="9">
        <f t="shared" si="13"/>
        <v>-2008</v>
      </c>
      <c r="AF24" s="33">
        <f t="shared" si="14"/>
        <v>-2014</v>
      </c>
      <c r="AG24" s="10"/>
      <c r="AH24" s="11" t="e">
        <f t="shared" si="15"/>
        <v>#DIV/0!</v>
      </c>
      <c r="AI24" s="8" t="e">
        <f t="shared" si="16"/>
        <v>#DIV/0!</v>
      </c>
      <c r="AJ24" s="12" t="e">
        <f t="shared" si="17"/>
        <v>#DIV/0!</v>
      </c>
      <c r="AK24" s="11" t="e">
        <f t="shared" si="18"/>
        <v>#DIV/0!</v>
      </c>
      <c r="AL24" s="11" t="e">
        <f t="shared" si="19"/>
        <v>#DIV/0!</v>
      </c>
      <c r="AM24" s="11" t="e">
        <f t="shared" si="20"/>
        <v>#DIV/0!</v>
      </c>
    </row>
    <row r="25" spans="1:3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7"/>
      <c r="Q25" s="7"/>
      <c r="R25" s="7"/>
      <c r="S25" s="7"/>
      <c r="T25" s="7"/>
      <c r="U25" s="7"/>
      <c r="V25" s="7"/>
      <c r="W25" s="7"/>
      <c r="X25" s="14">
        <f t="shared" si="9"/>
        <v>0</v>
      </c>
      <c r="Y25" s="7"/>
      <c r="Z25" s="7"/>
      <c r="AA25" s="14">
        <f t="shared" si="10"/>
        <v>0</v>
      </c>
      <c r="AB25" s="7"/>
      <c r="AC25" s="31">
        <f t="shared" si="11"/>
        <v>2008</v>
      </c>
      <c r="AD25" s="32">
        <f t="shared" si="12"/>
        <v>2008</v>
      </c>
      <c r="AE25" s="9">
        <f t="shared" si="13"/>
        <v>-2008</v>
      </c>
      <c r="AF25" s="33">
        <f t="shared" si="14"/>
        <v>-2014</v>
      </c>
      <c r="AG25" s="10"/>
      <c r="AH25" s="11" t="e">
        <f t="shared" si="15"/>
        <v>#DIV/0!</v>
      </c>
      <c r="AI25" s="8" t="e">
        <f t="shared" si="16"/>
        <v>#DIV/0!</v>
      </c>
      <c r="AJ25" s="12" t="e">
        <f t="shared" si="17"/>
        <v>#DIV/0!</v>
      </c>
      <c r="AK25" s="11" t="e">
        <f t="shared" si="18"/>
        <v>#DIV/0!</v>
      </c>
      <c r="AL25" s="11" t="e">
        <f t="shared" si="19"/>
        <v>#DIV/0!</v>
      </c>
      <c r="AM25" s="11" t="e">
        <f t="shared" si="20"/>
        <v>#DIV/0!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056B2C02A77419734561102CCD71D" ma:contentTypeVersion="13" ma:contentTypeDescription="Create a new document." ma:contentTypeScope="" ma:versionID="e0213f73d6be463349222d839313d747">
  <xsd:schema xmlns:xsd="http://www.w3.org/2001/XMLSchema" xmlns:xs="http://www.w3.org/2001/XMLSchema" xmlns:p="http://schemas.microsoft.com/office/2006/metadata/properties" xmlns:ns2="8ec2cf5d-ef57-41be-a36e-a97ea5d4bd8d" xmlns:ns3="66658e94-0e53-4e3f-945b-f1e39d0dfe16" targetNamespace="http://schemas.microsoft.com/office/2006/metadata/properties" ma:root="true" ma:fieldsID="87d8dd70d0dc441cac4d713cc476001c" ns2:_="" ns3:_="">
    <xsd:import namespace="8ec2cf5d-ef57-41be-a36e-a97ea5d4bd8d"/>
    <xsd:import namespace="66658e94-0e53-4e3f-945b-f1e39d0df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cf5d-ef57-41be-a36e-a97ea5d4b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8e94-0e53-4e3f-945b-f1e39d0df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6F30F-10A8-45BD-8CF1-224F481DD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DBDEF-458A-4EBE-94F1-CD7BD2640C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F9AB64-2D8A-4ACE-9334-8610B280C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Elec Asset Register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Toriso</dc:creator>
  <cp:lastModifiedBy>Jaco Alberts</cp:lastModifiedBy>
  <dcterms:created xsi:type="dcterms:W3CDTF">2021-09-22T13:12:27Z</dcterms:created>
  <dcterms:modified xsi:type="dcterms:W3CDTF">2021-11-04T12:50:10Z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0x01010029C056B2C02A77419734561102CCD71D</vt:lpwstr>
  </property>
</Properties>
</file>