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queryTables/queryTable12.xml" ContentType="application/vnd.openxmlformats-officedocument.spreadsheetml.queryTable+xml"/>
  <Override PartName="/xl/tables/table15.xml" ContentType="application/vnd.openxmlformats-officedocument.spreadsheetml.table+xml"/>
  <Override PartName="/xl/queryTables/queryTable13.xml" ContentType="application/vnd.openxmlformats-officedocument.spreadsheetml.queryTable+xml"/>
  <Override PartName="/xl/tables/table16.xml" ContentType="application/vnd.openxmlformats-officedocument.spreadsheetml.table+xml"/>
  <Override PartName="/xl/queryTables/queryTable14.xml" ContentType="application/vnd.openxmlformats-officedocument.spreadsheetml.queryTable+xml"/>
  <Override PartName="/xl/tables/table17.xml" ContentType="application/vnd.openxmlformats-officedocument.spreadsheetml.table+xml"/>
  <Override PartName="/xl/queryTables/queryTable15.xml" ContentType="application/vnd.openxmlformats-officedocument.spreadsheetml.queryTable+xml"/>
  <Override PartName="/xl/tables/table18.xml" ContentType="application/vnd.openxmlformats-officedocument.spreadsheetml.table+xml"/>
  <Override PartName="/xl/queryTables/queryTable16.xml" ContentType="application/vnd.openxmlformats-officedocument.spreadsheetml.queryTable+xml"/>
  <Override PartName="/xl/tables/table19.xml" ContentType="application/vnd.openxmlformats-officedocument.spreadsheetml.table+xml"/>
  <Override PartName="/xl/queryTables/queryTable17.xml" ContentType="application/vnd.openxmlformats-officedocument.spreadsheetml.queryTable+xml"/>
  <Override PartName="/xl/tables/table20.xml" ContentType="application/vnd.openxmlformats-officedocument.spreadsheetml.table+xml"/>
  <Override PartName="/xl/queryTables/queryTable18.xml" ContentType="application/vnd.openxmlformats-officedocument.spreadsheetml.queryTable+xml"/>
  <Override PartName="/xl/tables/table21.xml" ContentType="application/vnd.openxmlformats-officedocument.spreadsheetml.table+xml"/>
  <Override PartName="/xl/queryTables/queryTable19.xml" ContentType="application/vnd.openxmlformats-officedocument.spreadsheetml.queryTable+xml"/>
  <Override PartName="/xl/tables/table22.xml" ContentType="application/vnd.openxmlformats-officedocument.spreadsheetml.table+xml"/>
  <Override PartName="/xl/queryTables/queryTable20.xml" ContentType="application/vnd.openxmlformats-officedocument.spreadsheetml.queryTable+xml"/>
  <Override PartName="/xl/tables/table23.xml" ContentType="application/vnd.openxmlformats-officedocument.spreadsheetml.table+xml"/>
  <Override PartName="/xl/queryTables/queryTable21.xml" ContentType="application/vnd.openxmlformats-officedocument.spreadsheetml.queryTable+xml"/>
  <Override PartName="/xl/tables/table24.xml" ContentType="application/vnd.openxmlformats-officedocument.spreadsheetml.table+xml"/>
  <Override PartName="/xl/queryTables/queryTable22.xml" ContentType="application/vnd.openxmlformats-officedocument.spreadsheetml.queryTable+xml"/>
  <Override PartName="/xl/tables/table25.xml" ContentType="application/vnd.openxmlformats-officedocument.spreadsheetml.table+xml"/>
  <Override PartName="/xl/queryTables/queryTable23.xml" ContentType="application/vnd.openxmlformats-officedocument.spreadsheetml.queryTable+xml"/>
  <Override PartName="/xl/tables/table26.xml" ContentType="application/vnd.openxmlformats-officedocument.spreadsheetml.table+xml"/>
  <Override PartName="/xl/queryTables/queryTable24.xml" ContentType="application/vnd.openxmlformats-officedocument.spreadsheetml.queryTable+xml"/>
  <Override PartName="/xl/tables/table27.xml" ContentType="application/vnd.openxmlformats-officedocument.spreadsheetml.table+xml"/>
  <Override PartName="/xl/queryTables/queryTable25.xml" ContentType="application/vnd.openxmlformats-officedocument.spreadsheetml.queryTable+xml"/>
  <Override PartName="/xl/tables/table28.xml" ContentType="application/vnd.openxmlformats-officedocument.spreadsheetml.table+xml"/>
  <Override PartName="/xl/queryTables/queryTable2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ustainable605.sharepoint.com/sites/SustainableEnergyAfrica/Shared Documents/Projects_SEA/144 GIZ CoS/Training and workshops/5 Day Training/"/>
    </mc:Choice>
  </mc:AlternateContent>
  <xr:revisionPtr revIDLastSave="1816" documentId="8_{C6FB6057-AE1E-4200-9539-260D6DE3BE17}" xr6:coauthVersionLast="47" xr6:coauthVersionMax="47" xr10:uidLastSave="{4DF6BC93-2ACA-4171-8FD3-24028C6A3AB6}"/>
  <bookViews>
    <workbookView minimized="1" xWindow="600" yWindow="2496" windowWidth="17280" windowHeight="8880" firstSheet="7" activeTab="7" xr2:uid="{67BFCD9F-081B-4F16-BCF9-C4AD954E9FA7}"/>
  </bookViews>
  <sheets>
    <sheet name="NightSave UrbanS - Energy" sheetId="30" state="hidden" r:id="rId1"/>
    <sheet name="Ruraflex - Ancillary &amp; Demand" sheetId="36" state="hidden" r:id="rId2"/>
    <sheet name="Ruraflex - Service &amp; Admin" sheetId="35" state="hidden" r:id="rId3"/>
    <sheet name="Ruraflex - Energy" sheetId="34" state="hidden" r:id="rId4"/>
    <sheet name="NightSave Rural - Ancillary" sheetId="40" state="hidden" r:id="rId5"/>
    <sheet name="NightSave Rural - Service &amp; Adm" sheetId="39" state="hidden" r:id="rId6"/>
    <sheet name="NightSave Rural - Energy" sheetId="38" state="hidden" r:id="rId7"/>
    <sheet name="Search" sheetId="5" r:id="rId8"/>
    <sheet name="NightSave UrbanL - Service &amp; Ad" sheetId="29" state="hidden" r:id="rId9"/>
    <sheet name="Nightsave UrbanL - Ancillary" sheetId="28" state="hidden" r:id="rId10"/>
    <sheet name="NightSave UrbanL - Network Char" sheetId="27" state="hidden" r:id="rId11"/>
    <sheet name="NightSave UrbanL - Energy" sheetId="26" state="hidden" r:id="rId12"/>
    <sheet name="Eskom Rate Matrix" sheetId="41" r:id="rId13"/>
    <sheet name="MunicFlex 26-27" sheetId="43" r:id="rId14"/>
    <sheet name="Admin" sheetId="11" r:id="rId15"/>
    <sheet name="NightSave UrbanS - Service &amp; Ad" sheetId="33" state="hidden" r:id="rId16"/>
    <sheet name="NightSave UrbanS - Network" sheetId="32" state="hidden" r:id="rId17"/>
    <sheet name="NightSave UrbanS - Ancillary" sheetId="31" state="hidden" r:id="rId18"/>
    <sheet name="Megaflex - Energy&amp;Transmission" sheetId="4" state="hidden" r:id="rId19"/>
    <sheet name="Megaflex - Service &amp; Admin" sheetId="8" state="hidden" r:id="rId20"/>
    <sheet name="Megaflex - Reactive Energy" sheetId="9" state="hidden" r:id="rId21"/>
    <sheet name="Megaflex - Distribution network" sheetId="7" state="hidden" r:id="rId22"/>
    <sheet name="Megaflex - Electrification and " sheetId="10" state="hidden" r:id="rId23"/>
    <sheet name="Megaflex - Ancillary" sheetId="6" state="hidden" r:id="rId24"/>
    <sheet name="Miniflex - Energy&amp;Transmission" sheetId="13" state="hidden" r:id="rId25"/>
    <sheet name="Miniflex - Reactive Energy" sheetId="18" state="hidden" r:id="rId26"/>
    <sheet name="Miniflex - Electification Sub" sheetId="17" state="hidden" r:id="rId27"/>
    <sheet name="Miniflex - Low Voltage Sub" sheetId="16" state="hidden" r:id="rId28"/>
    <sheet name="Miniflex - Ancillary" sheetId="15" state="hidden" r:id="rId29"/>
    <sheet name="Miniflex - Service &amp; Admin" sheetId="14" state="hidden" r:id="rId30"/>
  </sheets>
  <definedNames>
    <definedName name="allvoltages">#REF!</definedName>
    <definedName name="allzones">#REF!</definedName>
    <definedName name="aveday">#REF!</definedName>
    <definedName name="AveDays">#REF!</definedName>
    <definedName name="avgdaysmth" localSheetId="12">#REF!</definedName>
    <definedName name="avgdaysmth">#REF!</definedName>
    <definedName name="ClearREVcrr">#REF!,#REF!,#REF!,#REF!</definedName>
    <definedName name="ClrCRR">#REF!,#REF!,#REF!,#REF!</definedName>
    <definedName name="ClrSCRR">#REF!,#REF!,#REF!,#REF!</definedName>
    <definedName name="ClrSubPhADDlevy">#REF!,#REF!,#REF!,#REF!</definedName>
    <definedName name="ClrSubPhAddLevyRisk">#REF!,#REF!,#REF!,#REF!</definedName>
    <definedName name="ClrSubPhase">#REF!,#REF!,#REF!,#REF!</definedName>
    <definedName name="ClrSUBR">#REF!,#REF!,#REF!,#REF!</definedName>
    <definedName name="DxLoss1">#REF!</definedName>
    <definedName name="DxLoss2">#REF!</definedName>
    <definedName name="DxLoss3">#REF!</definedName>
    <definedName name="DxLoss4">#REF!</definedName>
    <definedName name="EnviroLevy">#REF!</definedName>
    <definedName name="EnviroOPT">#REF!</definedName>
    <definedName name="EnvLevyINrate">#REF!</definedName>
    <definedName name="ExternalData_1" localSheetId="18" hidden="1">'Megaflex - Energy&amp;Transmission'!$A$1:$P$21</definedName>
    <definedName name="ExternalData_1" localSheetId="24" hidden="1">'Miniflex - Energy&amp;Transmission'!$A$1:$I$21</definedName>
    <definedName name="ExternalData_1" localSheetId="6" hidden="1">'NightSave Rural - Energy'!$A$1:$G$12</definedName>
    <definedName name="ExternalData_1" localSheetId="11" hidden="1">'NightSave UrbanL - Energy'!$A$1:$H$20</definedName>
    <definedName name="ExternalData_1" localSheetId="17" hidden="1">'NightSave UrbanS - Ancillary'!$A$1:$B$7</definedName>
    <definedName name="ExternalData_1" localSheetId="0" hidden="1">'NightSave UrbanS - Energy'!$A$1:$G$20</definedName>
    <definedName name="ExternalData_1" localSheetId="16" hidden="1">'NightSave UrbanS - Network'!$A$1:$D$8</definedName>
    <definedName name="ExternalData_1" localSheetId="3" hidden="1">'Ruraflex - Energy'!$A$1:$I$13</definedName>
    <definedName name="ExternalData_2" localSheetId="23" hidden="1">'Megaflex - Ancillary'!$A$1:$B$7</definedName>
    <definedName name="ExternalData_2" localSheetId="29" hidden="1">'Miniflex - Service &amp; Admin'!$A$1:$C$8</definedName>
    <definedName name="ExternalData_2" localSheetId="5" hidden="1">'NightSave Rural - Service &amp; Adm'!$A$1:$C$8</definedName>
    <definedName name="ExternalData_2" localSheetId="10" hidden="1">'NightSave UrbanL - Network Char'!$A$1:$G$8</definedName>
    <definedName name="ExternalData_2" localSheetId="15" hidden="1">'NightSave UrbanS - Service &amp; Ad'!$A$1:$C$7</definedName>
    <definedName name="ExternalData_2" localSheetId="2" hidden="1">'Ruraflex - Service &amp; Admin'!$A$1:$C$8</definedName>
    <definedName name="ExternalData_3" localSheetId="21" hidden="1">'Megaflex - Distribution network'!$A$1:$D$8</definedName>
    <definedName name="ExternalData_3" localSheetId="22" hidden="1">'Megaflex - Electrification and '!$A$1:$A$4</definedName>
    <definedName name="ExternalData_3" localSheetId="28" hidden="1">'Miniflex - Ancillary'!$A$1:$C$7</definedName>
    <definedName name="ExternalData_3" localSheetId="4" hidden="1">'NightSave Rural - Ancillary'!$A$1:$C$5</definedName>
    <definedName name="ExternalData_3" localSheetId="9" hidden="1">'Nightsave UrbanL - Ancillary'!$A$1:$B$7</definedName>
    <definedName name="ExternalData_3" localSheetId="1" hidden="1">'Ruraflex - Ancillary &amp; Demand'!$A$1:$C$5</definedName>
    <definedName name="ExternalData_4" localSheetId="19" hidden="1">'Megaflex - Service &amp; Admin'!$A$1:$C$5</definedName>
    <definedName name="ExternalData_4" localSheetId="27" hidden="1">'Miniflex - Low Voltage Sub'!$A$1:$B$6</definedName>
    <definedName name="ExternalData_4" localSheetId="8" hidden="1">'NightSave UrbanL - Service &amp; Ad'!$A$1:$C$5</definedName>
    <definedName name="ExternalData_5" localSheetId="20" hidden="1">'Megaflex - Reactive Energy'!$A$1:$B$5</definedName>
    <definedName name="ExternalData_5" localSheetId="26" hidden="1">'Miniflex - Electification Sub'!$A$1:$A$4</definedName>
    <definedName name="ExternalData_6" localSheetId="25" hidden="1">'Miniflex - Reactive Energy'!$A$1:$B$5</definedName>
    <definedName name="Factor">#REF!</definedName>
    <definedName name="g">#REF!</definedName>
    <definedName name="GenTUoSadd">#REF!</definedName>
    <definedName name="InAltmunicAffSub">#REF!</definedName>
    <definedName name="InAltmunicDx">#REF!</definedName>
    <definedName name="InAltmunicDxPOD">#REF!</definedName>
    <definedName name="InAltmunicE">#REF!</definedName>
    <definedName name="InAltmunicElecSub">#REF!</definedName>
    <definedName name="InAltmunickvarh">#REF!</definedName>
    <definedName name="InAltmunicLVSub">#REF!</definedName>
    <definedName name="InAltmunicmain">#REF!</definedName>
    <definedName name="InAltmunicNDC">#REF!</definedName>
    <definedName name="InAltmunicNetSub">#REF!</definedName>
    <definedName name="InAltmunicRAffSub">#REF!</definedName>
    <definedName name="InAltmunicRDx">#REF!</definedName>
    <definedName name="InAltmunicRDxPOD">#REF!</definedName>
    <definedName name="InAltmunicRE">#REF!</definedName>
    <definedName name="InAltmunicRel">#REF!</definedName>
    <definedName name="InAltmunicRElecSub">#REF!</definedName>
    <definedName name="InAltmunicRet">#REF!</definedName>
    <definedName name="InAltmunicRkvarh">#REF!</definedName>
    <definedName name="InAltmunicRLVSub">#REF!</definedName>
    <definedName name="InAltmunicRmain">#REF!</definedName>
    <definedName name="InAltmunicRNDC">#REF!</definedName>
    <definedName name="InAltmunicRNetSub">#REF!</definedName>
    <definedName name="InAltmunicRRel">#REF!</definedName>
    <definedName name="InAltmunicRRet">#REF!</definedName>
    <definedName name="InAltmunicRTx">#REF!</definedName>
    <definedName name="InAltmunicRTxDx">#REF!</definedName>
    <definedName name="InAltmunicTx">#REF!</definedName>
    <definedName name="InAltmunicTxDx">#REF!</definedName>
    <definedName name="InBusAffSub">#REF!</definedName>
    <definedName name="InBusDx">#REF!</definedName>
    <definedName name="InBusDxPOD">#REF!</definedName>
    <definedName name="InBusE">#REF!</definedName>
    <definedName name="InBusElecSub">#REF!</definedName>
    <definedName name="InBuskvarh">#REF!</definedName>
    <definedName name="InBusLVSub">#REF!</definedName>
    <definedName name="InBusmain">#REF!</definedName>
    <definedName name="InBusmunicAffSub">#REF!</definedName>
    <definedName name="InBusmunicDx">#REF!</definedName>
    <definedName name="InBusmunicDxPOD">#REF!</definedName>
    <definedName name="InBusmunicE">#REF!</definedName>
    <definedName name="InBusmunicElecSub">#REF!</definedName>
    <definedName name="InBusmunickvarh">#REF!</definedName>
    <definedName name="InBusmunicLVSub">#REF!</definedName>
    <definedName name="InBusmunicmain">#REF!</definedName>
    <definedName name="InBusmunicNDC">#REF!</definedName>
    <definedName name="InBusmunicNetSub">#REF!</definedName>
    <definedName name="InBusmunicRel">#REF!</definedName>
    <definedName name="InBusmunicRet">#REF!</definedName>
    <definedName name="InBusmunicTx">#REF!</definedName>
    <definedName name="InBusmunicTxDx">#REF!</definedName>
    <definedName name="InBusNDC">#REF!</definedName>
    <definedName name="InBusNetSub">#REF!</definedName>
    <definedName name="InBusRel">#REF!</definedName>
    <definedName name="InBusRet">#REF!</definedName>
    <definedName name="InBusTx">#REF!</definedName>
    <definedName name="InBusTxDx">#REF!</definedName>
    <definedName name="incESK">#REF!</definedName>
    <definedName name="incMUN">#REF!</definedName>
    <definedName name="InHLAffSub">#REF!</definedName>
    <definedName name="InHLDx">#REF!</definedName>
    <definedName name="InHLDxPOD">#REF!</definedName>
    <definedName name="InHLE">#REF!</definedName>
    <definedName name="InHLElecSub">#REF!</definedName>
    <definedName name="InHLkvarh">#REF!</definedName>
    <definedName name="InHLLVSub">#REF!</definedName>
    <definedName name="InHLmain">#REF!</definedName>
    <definedName name="InHLNDC">#REF!</definedName>
    <definedName name="InHLNetSub">#REF!</definedName>
    <definedName name="InHLRel">#REF!</definedName>
    <definedName name="InHLRet">#REF!</definedName>
    <definedName name="InHLTx">#REF!</definedName>
    <definedName name="InHLTxDx">#REF!</definedName>
    <definedName name="InHPAffSub">#REF!</definedName>
    <definedName name="InHPbulk_network">#REF!</definedName>
    <definedName name="InHPDx">#REF!</definedName>
    <definedName name="InHPDxPOD">#REF!</definedName>
    <definedName name="InHPE">#REF!</definedName>
    <definedName name="InHPElecSub">#REF!</definedName>
    <definedName name="InHPkvarh">#REF!</definedName>
    <definedName name="InHPLVSub">#REF!</definedName>
    <definedName name="InHPmain">#REF!</definedName>
    <definedName name="InHPmunicAffSub">#REF!</definedName>
    <definedName name="InHPmunicDx">#REF!</definedName>
    <definedName name="InHPmunicDxPOD">#REF!</definedName>
    <definedName name="InHPmunicE">#REF!</definedName>
    <definedName name="InHPmunicElecSub">#REF!</definedName>
    <definedName name="InHPmunickvarh">#REF!</definedName>
    <definedName name="InHPmunicLVSub">#REF!</definedName>
    <definedName name="InHPmunicmain">#REF!</definedName>
    <definedName name="InHPmunicNDC">#REF!</definedName>
    <definedName name="InHPmunicNetSub">#REF!</definedName>
    <definedName name="InHPmunicRel">#REF!</definedName>
    <definedName name="InHPmunicRet">#REF!</definedName>
    <definedName name="InHPmunicTx">#REF!</definedName>
    <definedName name="InHPmunicTxDx">#REF!</definedName>
    <definedName name="InHPNDC">#REF!</definedName>
    <definedName name="InHPNetSub">#REF!</definedName>
    <definedName name="InHPRel">#REF!</definedName>
    <definedName name="InHPRet">#REF!</definedName>
    <definedName name="InHPTx">#REF!</definedName>
    <definedName name="InHPTxDx">#REF!</definedName>
    <definedName name="InLandAffSub">#REF!</definedName>
    <definedName name="InLandDx">#REF!</definedName>
    <definedName name="InLandDxPOD">#REF!</definedName>
    <definedName name="InLandE">#REF!</definedName>
    <definedName name="InLandElecSub">#REF!</definedName>
    <definedName name="InLandkvarh">#REF!</definedName>
    <definedName name="InLandLVSub">#REF!</definedName>
    <definedName name="InLandmain">#REF!</definedName>
    <definedName name="InLandmunicAffSub">#REF!</definedName>
    <definedName name="InLandmunicDx">#REF!</definedName>
    <definedName name="InLandmunicDxPOD">#REF!</definedName>
    <definedName name="InLandmunicE">#REF!</definedName>
    <definedName name="InLandmunicElecSub">#REF!</definedName>
    <definedName name="InLandmunickvarh">#REF!</definedName>
    <definedName name="InLandmunicLVSub">#REF!</definedName>
    <definedName name="InLandmunicmain">#REF!</definedName>
    <definedName name="InLandmunicNDC">#REF!</definedName>
    <definedName name="InLandmunicNetSub">#REF!</definedName>
    <definedName name="InLandmunicRel">#REF!</definedName>
    <definedName name="InLandmunicRet">#REF!</definedName>
    <definedName name="InLandmunicTx">#REF!</definedName>
    <definedName name="InLandmunicTxDx">#REF!</definedName>
    <definedName name="InLandNDC">#REF!</definedName>
    <definedName name="InLandNetSub">#REF!</definedName>
    <definedName name="InLandRel">#REF!</definedName>
    <definedName name="InLandRet">#REF!</definedName>
    <definedName name="InLandTx">#REF!</definedName>
    <definedName name="InLandTxDx">#REF!</definedName>
    <definedName name="InMegaAffSub">#REF!</definedName>
    <definedName name="InMegaDx">#REF!</definedName>
    <definedName name="InMegaDxPOD">#REF!</definedName>
    <definedName name="InMegaE">#REF!</definedName>
    <definedName name="InMegaElecSub">#REF!</definedName>
    <definedName name="InMegakvarh">#REF!</definedName>
    <definedName name="InMegaLVSub">#REF!</definedName>
    <definedName name="InMegamain">#REF!</definedName>
    <definedName name="InMegamunicAffSub">#REF!</definedName>
    <definedName name="InMegamunicDx">#REF!</definedName>
    <definedName name="InMegamunicDxPOD">#REF!</definedName>
    <definedName name="InMegamunicE">#REF!</definedName>
    <definedName name="InMegamunicElecSub">#REF!</definedName>
    <definedName name="InMegamunickvarh">#REF!</definedName>
    <definedName name="InMegamunicLVSub">#REF!</definedName>
    <definedName name="InMegamunicmain">#REF!</definedName>
    <definedName name="INMegamunicNDC">#REF!</definedName>
    <definedName name="InMegamunicNetSub">#REF!</definedName>
    <definedName name="InMegamunicRel">#REF!</definedName>
    <definedName name="InMegamunicRet">#REF!</definedName>
    <definedName name="InMegamunicTx">#REF!</definedName>
    <definedName name="InMegamunicTxDx">#REF!</definedName>
    <definedName name="INMegaNDC">#REF!</definedName>
    <definedName name="InMegaNetSub">#REF!</definedName>
    <definedName name="InMegaRel">#REF!</definedName>
    <definedName name="InMegaRet">#REF!</definedName>
    <definedName name="InMegaTx">#REF!</definedName>
    <definedName name="InMegaTxDx">#REF!</definedName>
    <definedName name="InMiniAffSub">#REF!</definedName>
    <definedName name="InMiniDx">#REF!</definedName>
    <definedName name="InMiniDxPOD">#REF!</definedName>
    <definedName name="InMiniE">#REF!</definedName>
    <definedName name="InMiniElecSub">#REF!</definedName>
    <definedName name="InMinikvarh">#REF!</definedName>
    <definedName name="InMiniLVSub">#REF!</definedName>
    <definedName name="InMinimain">#REF!</definedName>
    <definedName name="InMinimunicAffSub">#REF!</definedName>
    <definedName name="InMinimunicDx">#REF!</definedName>
    <definedName name="InMinimunicDxPOD">#REF!</definedName>
    <definedName name="InMinimunicE">#REF!</definedName>
    <definedName name="InMinimunicElecSub">#REF!</definedName>
    <definedName name="InMinimunickvarh">#REF!</definedName>
    <definedName name="InMinimunicLVSub">#REF!</definedName>
    <definedName name="InMinimunicmain">#REF!</definedName>
    <definedName name="InMinimunicNDC">#REF!</definedName>
    <definedName name="InMinimunicNetSub">#REF!</definedName>
    <definedName name="InMinimunicRel">#REF!</definedName>
    <definedName name="InMinimunicRet">#REF!</definedName>
    <definedName name="InMinimunicTx">#REF!</definedName>
    <definedName name="InMinimunicTxDx">#REF!</definedName>
    <definedName name="InMiniNDC">#REF!</definedName>
    <definedName name="InMiniNetSub">#REF!</definedName>
    <definedName name="InMiniRel">#REF!</definedName>
    <definedName name="InMiniRet">#REF!</definedName>
    <definedName name="InMiniTx">#REF!</definedName>
    <definedName name="InMiniTxDx">#REF!</definedName>
    <definedName name="InNLAffSub">#REF!</definedName>
    <definedName name="InNLDx">#REF!</definedName>
    <definedName name="InNLDxPOD">#REF!</definedName>
    <definedName name="InNLE">#REF!</definedName>
    <definedName name="InNLElecSub">#REF!</definedName>
    <definedName name="InNLkvarh">#REF!</definedName>
    <definedName name="InNLLVSub">#REF!</definedName>
    <definedName name="InNLmain">#REF!</definedName>
    <definedName name="InNLmunicAffSub">#REF!</definedName>
    <definedName name="InNLmunicDx">#REF!</definedName>
    <definedName name="InNLmunicDxPOD">#REF!</definedName>
    <definedName name="InNLmunicE">#REF!</definedName>
    <definedName name="InNLmunicElecSub">#REF!</definedName>
    <definedName name="InNLmunickvarh">#REF!</definedName>
    <definedName name="InNLmunicLVSub">#REF!</definedName>
    <definedName name="InNLmunicmain">#REF!</definedName>
    <definedName name="InNLmunicNDC">#REF!</definedName>
    <definedName name="InNLmunicNetSub">#REF!</definedName>
    <definedName name="InNLmunicRel">#REF!</definedName>
    <definedName name="InNLmunicRet">#REF!</definedName>
    <definedName name="InNLmunicTx">#REF!</definedName>
    <definedName name="InNLmunicTxDx">#REF!</definedName>
    <definedName name="InNLNDC">#REF!</definedName>
    <definedName name="InNLNetSub">#REF!</definedName>
    <definedName name="InNLRel">#REF!</definedName>
    <definedName name="InNLRet">#REF!</definedName>
    <definedName name="InNLTx">#REF!</definedName>
    <definedName name="InNLTxDx">#REF!</definedName>
    <definedName name="InNRAffSub">#REF!</definedName>
    <definedName name="InNRDx">#REF!</definedName>
    <definedName name="InNRDxPOD">#REF!</definedName>
    <definedName name="InNRE">#REF!</definedName>
    <definedName name="InNRElecSub">#REF!</definedName>
    <definedName name="InNRkvarh">#REF!</definedName>
    <definedName name="InNRLVSub">#REF!</definedName>
    <definedName name="InNRmain">#REF!</definedName>
    <definedName name="InNRmunicAffSub">#REF!</definedName>
    <definedName name="InNRmunicDx">#REF!</definedName>
    <definedName name="InNRmunicDxPOD">#REF!</definedName>
    <definedName name="InNRmunicE">#REF!</definedName>
    <definedName name="InNRmunicElecSub">#REF!</definedName>
    <definedName name="InNRmunickvarh">#REF!</definedName>
    <definedName name="InNRmunicLVSub">#REF!</definedName>
    <definedName name="InNRmunicmain">#REF!</definedName>
    <definedName name="InNRmunicNDC">#REF!</definedName>
    <definedName name="InNRmunicNetSub">#REF!</definedName>
    <definedName name="InNRmunicRel">#REF!</definedName>
    <definedName name="InNRmunicRet">#REF!</definedName>
    <definedName name="InNRmunicTx">#REF!</definedName>
    <definedName name="InNRmunicTxDx">#REF!</definedName>
    <definedName name="InNRNDC">#REF!</definedName>
    <definedName name="InNRNetSub">#REF!</definedName>
    <definedName name="InNRRel">#REF!</definedName>
    <definedName name="InNRRet">#REF!</definedName>
    <definedName name="InNRTx">#REF!</definedName>
    <definedName name="InNRTxDx">#REF!</definedName>
    <definedName name="InNSAffSub">#REF!</definedName>
    <definedName name="InNSDx">#REF!</definedName>
    <definedName name="InNSDxPOD">#REF!</definedName>
    <definedName name="InNSE">#REF!</definedName>
    <definedName name="InNSElecSub">#REF!</definedName>
    <definedName name="InNSkvarh">#REF!</definedName>
    <definedName name="InNSLVSub">#REF!</definedName>
    <definedName name="InNSmain">#REF!</definedName>
    <definedName name="InNSmunicAffSub">#REF!</definedName>
    <definedName name="InNSmunicDx">#REF!</definedName>
    <definedName name="InNSmunicDxPOD">#REF!</definedName>
    <definedName name="InNSmunicE">#REF!</definedName>
    <definedName name="InNSmunicElecSub">#REF!</definedName>
    <definedName name="InNSmunickvarh">#REF!</definedName>
    <definedName name="InNSmunicLVSub">#REF!</definedName>
    <definedName name="InNSmunicmain">#REF!</definedName>
    <definedName name="InNSmunicNDC">#REF!</definedName>
    <definedName name="InNSmunicNetSub">#REF!</definedName>
    <definedName name="InNSmunicRel">#REF!</definedName>
    <definedName name="InNSmunicRet">#REF!</definedName>
    <definedName name="InNSmunicTx">#REF!</definedName>
    <definedName name="InNSmunicTxDx">#REF!</definedName>
    <definedName name="InNSNDC">#REF!</definedName>
    <definedName name="InNSNetSub">#REF!</definedName>
    <definedName name="InNSRel">#REF!</definedName>
    <definedName name="InNSRet">#REF!</definedName>
    <definedName name="InNSTx">#REF!</definedName>
    <definedName name="InNsTxDx">#REF!</definedName>
    <definedName name="InPLAffSub">#REF!</definedName>
    <definedName name="InPLDx">#REF!</definedName>
    <definedName name="InPLDxPOD">#REF!</definedName>
    <definedName name="InPLE">#REF!</definedName>
    <definedName name="InPLElecSub">#REF!</definedName>
    <definedName name="InPLkvarh">#REF!</definedName>
    <definedName name="InPLLVSub">#REF!</definedName>
    <definedName name="InPLmain">#REF!</definedName>
    <definedName name="InPLmunicAffSub">#REF!</definedName>
    <definedName name="InPLmunicDx">#REF!</definedName>
    <definedName name="InPLmunicDxPOD">#REF!</definedName>
    <definedName name="InPLmunicE">#REF!</definedName>
    <definedName name="InPLmunicElecSub">#REF!</definedName>
    <definedName name="InPLmunickvarh">#REF!</definedName>
    <definedName name="InPLmunicLVSub">#REF!</definedName>
    <definedName name="InPLmunicmain">#REF!</definedName>
    <definedName name="InPLmunicNDC">#REF!</definedName>
    <definedName name="InPLmunicNetSub">#REF!</definedName>
    <definedName name="InPLmunicRel">#REF!</definedName>
    <definedName name="InPLmunicRet">#REF!</definedName>
    <definedName name="InPLmunicTx">#REF!</definedName>
    <definedName name="InPLmunicTxDx">#REF!</definedName>
    <definedName name="InPLNDC">#REF!</definedName>
    <definedName name="InPLNetSub">#REF!</definedName>
    <definedName name="InPLRel">#REF!</definedName>
    <definedName name="InPLRet">#REF!</definedName>
    <definedName name="InPLTx">#REF!</definedName>
    <definedName name="InPLTxDx">#REF!</definedName>
    <definedName name="InRurAffSub">#REF!</definedName>
    <definedName name="InRurDx">#REF!</definedName>
    <definedName name="InRurDxPOD">#REF!</definedName>
    <definedName name="InRurE">#REF!</definedName>
    <definedName name="InRurElecSub">#REF!</definedName>
    <definedName name="InRurkvarh">#REF!</definedName>
    <definedName name="InRurLVSub">#REF!</definedName>
    <definedName name="InRurmain">#REF!</definedName>
    <definedName name="InRurmunicAffSub">#REF!</definedName>
    <definedName name="InRurmunicDx">#REF!</definedName>
    <definedName name="InRurmunicDxPOD">#REF!</definedName>
    <definedName name="InRurmunicE">#REF!</definedName>
    <definedName name="InRurmunicElecSub">#REF!</definedName>
    <definedName name="InRurmunickvarh">#REF!</definedName>
    <definedName name="InRurmunicLVSub">#REF!</definedName>
    <definedName name="InRurmunicmain">#REF!</definedName>
    <definedName name="InRurmunicNDC">#REF!</definedName>
    <definedName name="InRurmunicNetSub">#REF!</definedName>
    <definedName name="InRurmunicRel">#REF!</definedName>
    <definedName name="InRurmunicRet">#REF!</definedName>
    <definedName name="InRurmunicTx">#REF!</definedName>
    <definedName name="InRurmunicTxDx">#REF!</definedName>
    <definedName name="InRurNDC">#REF!</definedName>
    <definedName name="InRurNetSub">#REF!</definedName>
    <definedName name="InRurRel">#REF!</definedName>
    <definedName name="InRurRet">#REF!</definedName>
    <definedName name="InRurTx">#REF!</definedName>
    <definedName name="InRurTxDx">#REF!</definedName>
    <definedName name="InT1AffSub">#REF!</definedName>
    <definedName name="InT1Dx">#REF!</definedName>
    <definedName name="InT1DxPOD">#REF!</definedName>
    <definedName name="InT1E">#REF!</definedName>
    <definedName name="InT1ElecSub">#REF!</definedName>
    <definedName name="InT1kvarh">#REF!</definedName>
    <definedName name="InT1LVSub">#REF!</definedName>
    <definedName name="InT1main">#REF!</definedName>
    <definedName name="InT1NDC">#REF!</definedName>
    <definedName name="InT1NetSub">#REF!</definedName>
    <definedName name="InT1Rel">#REF!</definedName>
    <definedName name="InT1Ret">#REF!</definedName>
    <definedName name="InT1Tx">#REF!</definedName>
    <definedName name="InT1TxDx">#REF!</definedName>
    <definedName name="InT2AffSub">#REF!</definedName>
    <definedName name="InT2Dx">#REF!</definedName>
    <definedName name="InT2DxPOD">#REF!</definedName>
    <definedName name="InT2E">#REF!</definedName>
    <definedName name="InT2ElecSub">#REF!</definedName>
    <definedName name="InT2kvarh">#REF!</definedName>
    <definedName name="InT2LVSub">#REF!</definedName>
    <definedName name="InT2main">#REF!</definedName>
    <definedName name="InT2NDC">#REF!</definedName>
    <definedName name="InT2NetSub">#REF!</definedName>
    <definedName name="InT2Rel">#REF!</definedName>
    <definedName name="InT2Ret">#REF!</definedName>
    <definedName name="InT2Tx">#REF!</definedName>
    <definedName name="InT2TxDx">#REF!</definedName>
    <definedName name="InWEPSAffSub">#REF!</definedName>
    <definedName name="InWEPSDx">#REF!</definedName>
    <definedName name="InWEPSDxPOD">#REF!</definedName>
    <definedName name="InWEPSE">#REF!</definedName>
    <definedName name="InWEPSElecSub">#REF!</definedName>
    <definedName name="InWEPSkvarh">#REF!</definedName>
    <definedName name="InWEPSLVSub">#REF!</definedName>
    <definedName name="InWEPSmain">#REF!</definedName>
    <definedName name="InWEPSmunicAffSub">#REF!</definedName>
    <definedName name="InWEPSmunicDx">#REF!</definedName>
    <definedName name="InWEPSmunicDxPOD">#REF!</definedName>
    <definedName name="InWEPSmunicE">#REF!</definedName>
    <definedName name="InWEPSmunicElecSub">#REF!</definedName>
    <definedName name="InWEPSmunickvarh">#REF!</definedName>
    <definedName name="InWEPSmunicLVSub">#REF!</definedName>
    <definedName name="InWEPSmunicmain">#REF!</definedName>
    <definedName name="InWEPSmunicNDC">#REF!</definedName>
    <definedName name="InWEPSmunicNetSub">#REF!</definedName>
    <definedName name="InWEPSmunicRel">#REF!</definedName>
    <definedName name="InWEPSmunicRet">#REF!</definedName>
    <definedName name="InWEPSmunicTx">#REF!</definedName>
    <definedName name="InWEPSmunicTxDx">#REF!</definedName>
    <definedName name="InWEPSNDC">#REF!</definedName>
    <definedName name="InWEPSNetSub">#REF!</definedName>
    <definedName name="InWEPSRel">#REF!</definedName>
    <definedName name="InWEPSRet">#REF!</definedName>
    <definedName name="InWEPSTx">#REF!</definedName>
    <definedName name="InWEPSTxDx">#REF!</definedName>
    <definedName name="Inzero">#REF!</definedName>
    <definedName name="InZeroAffSub">#REF!</definedName>
    <definedName name="InZeroDx">#REF!</definedName>
    <definedName name="InZeroDxPOD">#REF!</definedName>
    <definedName name="InZeroE">#REF!</definedName>
    <definedName name="InZeroElecSub">#REF!</definedName>
    <definedName name="InZerokvarh">#REF!</definedName>
    <definedName name="InZeroLVSub">#REF!</definedName>
    <definedName name="InZeromain">#REF!</definedName>
    <definedName name="InZeroNDC">#REF!</definedName>
    <definedName name="InZeroNetSub">#REF!</definedName>
    <definedName name="InZeroRel">#REF!</definedName>
    <definedName name="InZeroRet">#REF!</definedName>
    <definedName name="InZeroTx">#REF!</definedName>
    <definedName name="InZeroTxDx">#REF!</definedName>
    <definedName name="MunNew" localSheetId="12">#REF!</definedName>
    <definedName name="MunNew">#REF!</definedName>
    <definedName name="MunNewMat" localSheetId="12">#REF!</definedName>
    <definedName name="MunNewMat">#REF!</definedName>
    <definedName name="MunRatenew" localSheetId="12">#REF!</definedName>
    <definedName name="MunRatenew">#REF!</definedName>
    <definedName name="_xlnm.Print_Area" localSheetId="12">'Eskom Rate Matrix'!$C$1:$U$34</definedName>
    <definedName name="PubMaint">#REF!</definedName>
    <definedName name="TOU_periods">#REF!</definedName>
    <definedName name="TransflexData">#REF!</definedName>
    <definedName name="VAT">#REF!</definedName>
    <definedName name="Weps" localSheetId="12">#REF!</definedName>
    <definedName name="Wep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1" i="41" l="1"/>
  <c r="Y81" i="41"/>
  <c r="X81" i="41" a="1"/>
  <c r="X81" i="41" s="1"/>
  <c r="I81" i="41" s="1" a="1"/>
  <c r="I81" i="41" s="1"/>
  <c r="W81" i="41"/>
  <c r="V81" i="41"/>
  <c r="U81" i="41"/>
  <c r="T81" i="41" a="1"/>
  <c r="T81" i="41" s="1"/>
  <c r="S81" i="41" a="1"/>
  <c r="S81" i="41" s="1"/>
  <c r="R81" i="41" a="1"/>
  <c r="R81" i="41" s="1"/>
  <c r="Q81" i="41" a="1"/>
  <c r="Q81" i="41" s="1"/>
  <c r="P81" i="41" a="1"/>
  <c r="P81" i="41" s="1"/>
  <c r="O81" i="41" a="1"/>
  <c r="O81" i="41" s="1"/>
  <c r="M81" i="41" a="1"/>
  <c r="M81" i="41" s="1"/>
  <c r="Z80" i="41"/>
  <c r="S80" i="41" s="1" a="1"/>
  <c r="S80" i="41" s="1"/>
  <c r="Y80" i="41"/>
  <c r="R80" i="41" s="1" a="1"/>
  <c r="R80" i="41" s="1"/>
  <c r="X80" i="41" a="1"/>
  <c r="X80" i="41" s="1"/>
  <c r="I80" i="41" s="1" a="1"/>
  <c r="I80" i="41" s="1"/>
  <c r="W80" i="41"/>
  <c r="V80" i="41"/>
  <c r="U80" i="41"/>
  <c r="T80" i="41" a="1"/>
  <c r="T80" i="41" s="1"/>
  <c r="Z79" i="41"/>
  <c r="S79" i="41" s="1" a="1"/>
  <c r="S79" i="41" s="1"/>
  <c r="Y79" i="41"/>
  <c r="R79" i="41" s="1" a="1"/>
  <c r="R79" i="41" s="1"/>
  <c r="X79" i="41" a="1"/>
  <c r="X79" i="41" s="1"/>
  <c r="W79" i="41"/>
  <c r="V79" i="41"/>
  <c r="U79" i="41"/>
  <c r="Z78" i="41"/>
  <c r="S78" i="41" s="1" a="1"/>
  <c r="S78" i="41" s="1"/>
  <c r="Y78" i="41"/>
  <c r="Q78" i="41" s="1" a="1"/>
  <c r="Q78" i="41" s="1"/>
  <c r="X78" i="41" a="1"/>
  <c r="X78" i="41" s="1"/>
  <c r="H78" i="41" s="1" a="1"/>
  <c r="H78" i="41" s="1"/>
  <c r="W78" i="41"/>
  <c r="V78" i="41"/>
  <c r="U78" i="41"/>
  <c r="L78" i="41" a="1"/>
  <c r="L78" i="41" s="1"/>
  <c r="J78" i="41" a="1"/>
  <c r="J78" i="41" s="1"/>
  <c r="Z77" i="41"/>
  <c r="T77" i="41" s="1" a="1"/>
  <c r="T77" i="41" s="1"/>
  <c r="Y77" i="41"/>
  <c r="O77" i="41" s="1" a="1"/>
  <c r="O77" i="41" s="1"/>
  <c r="X77" i="41" a="1"/>
  <c r="X77" i="41" s="1"/>
  <c r="W77" i="41"/>
  <c r="V77" i="41"/>
  <c r="U77" i="41"/>
  <c r="R77" i="41" a="1"/>
  <c r="R77" i="41" s="1"/>
  <c r="Q77" i="41" a="1"/>
  <c r="Q77" i="41" s="1"/>
  <c r="P77" i="41" a="1"/>
  <c r="P77" i="41" s="1"/>
  <c r="Z76" i="41"/>
  <c r="T76" i="41" s="1" a="1"/>
  <c r="T76" i="41" s="1"/>
  <c r="Y76" i="41"/>
  <c r="Q76" i="41" s="1" a="1"/>
  <c r="Q76" i="41" s="1"/>
  <c r="X76" i="41" a="1"/>
  <c r="X76" i="41" s="1"/>
  <c r="M76" i="41" s="1" a="1"/>
  <c r="M76" i="41" s="1"/>
  <c r="W76" i="41"/>
  <c r="V76" i="41"/>
  <c r="U76" i="41"/>
  <c r="S76" i="41" a="1"/>
  <c r="S76" i="41" s="1"/>
  <c r="Z75" i="41"/>
  <c r="Y75" i="41"/>
  <c r="X75" i="41" a="1"/>
  <c r="X75" i="41" s="1"/>
  <c r="L75" i="41" s="1" a="1"/>
  <c r="L75" i="41" s="1"/>
  <c r="W75" i="41"/>
  <c r="V75" i="41"/>
  <c r="U75" i="41"/>
  <c r="Z74" i="41"/>
  <c r="S74" i="41" s="1" a="1"/>
  <c r="S74" i="41" s="1"/>
  <c r="Y74" i="41"/>
  <c r="O74" i="41" s="1" a="1"/>
  <c r="O74" i="41" s="1"/>
  <c r="X74" i="41" a="1"/>
  <c r="X74" i="41" s="1"/>
  <c r="W74" i="41"/>
  <c r="V74" i="41"/>
  <c r="U74" i="41"/>
  <c r="R74" i="41" a="1"/>
  <c r="R74" i="41" s="1"/>
  <c r="Q74" i="41" a="1"/>
  <c r="Q74" i="41" s="1"/>
  <c r="P74" i="41" a="1"/>
  <c r="P74" i="41" s="1"/>
  <c r="Z73" i="41"/>
  <c r="S73" i="41" s="1" a="1"/>
  <c r="S73" i="41" s="1"/>
  <c r="Y73" i="41"/>
  <c r="X73" i="41" a="1"/>
  <c r="X73" i="41" s="1"/>
  <c r="W73" i="41"/>
  <c r="V73" i="41"/>
  <c r="U73" i="41"/>
  <c r="Q73" i="41" a="1"/>
  <c r="Q73" i="41" s="1"/>
  <c r="Z72" i="41"/>
  <c r="Y72" i="41"/>
  <c r="X72" i="41" a="1"/>
  <c r="X72" i="41" s="1"/>
  <c r="W72" i="41"/>
  <c r="V72" i="41"/>
  <c r="U72" i="41"/>
  <c r="Z71" i="41"/>
  <c r="S71" i="41" s="1" a="1"/>
  <c r="S71" i="41" s="1"/>
  <c r="Y71" i="41"/>
  <c r="R71" i="41" s="1" a="1"/>
  <c r="R71" i="41" s="1"/>
  <c r="X71" i="41" a="1"/>
  <c r="X71" i="41" s="1"/>
  <c r="W71" i="41"/>
  <c r="V71" i="41"/>
  <c r="U71" i="41"/>
  <c r="F71" i="41" a="1"/>
  <c r="F71" i="41" s="1"/>
  <c r="Z70" i="41"/>
  <c r="Y70" i="41"/>
  <c r="Q70" i="41" s="1" a="1"/>
  <c r="Q70" i="41" s="1"/>
  <c r="X70" i="41" a="1"/>
  <c r="X70" i="41" s="1"/>
  <c r="N70" i="41" s="1" a="1"/>
  <c r="N70" i="41" s="1"/>
  <c r="W70" i="41"/>
  <c r="V70" i="41"/>
  <c r="U70" i="41"/>
  <c r="F70" i="41" a="1"/>
  <c r="F70" i="41" s="1"/>
  <c r="Z69" i="41"/>
  <c r="T69" i="41" s="1" a="1"/>
  <c r="T69" i="41" s="1"/>
  <c r="Y69" i="41"/>
  <c r="R69" i="41" s="1" a="1"/>
  <c r="R69" i="41" s="1"/>
  <c r="X69" i="41" a="1"/>
  <c r="X69" i="41" s="1"/>
  <c r="G69" i="41" s="1" a="1"/>
  <c r="G69" i="41" s="1"/>
  <c r="W69" i="41"/>
  <c r="V69" i="41"/>
  <c r="U69" i="41"/>
  <c r="Q69" i="41" a="1"/>
  <c r="Q69" i="41" s="1"/>
  <c r="Z68" i="41"/>
  <c r="Y68" i="41"/>
  <c r="R68" i="41" s="1" a="1"/>
  <c r="R68" i="41" s="1"/>
  <c r="X68" i="41" a="1"/>
  <c r="X68" i="41" s="1"/>
  <c r="W68" i="41"/>
  <c r="V68" i="41"/>
  <c r="U68" i="41"/>
  <c r="T68" i="41" a="1"/>
  <c r="T68" i="41" s="1"/>
  <c r="S68" i="41" a="1"/>
  <c r="S68" i="41" s="1"/>
  <c r="Z67" i="41"/>
  <c r="S67" i="41" s="1" a="1"/>
  <c r="S67" i="41" s="1"/>
  <c r="Y67" i="41"/>
  <c r="X67" i="41" a="1"/>
  <c r="X67" i="41" s="1"/>
  <c r="W67" i="41"/>
  <c r="V67" i="41"/>
  <c r="U67" i="41"/>
  <c r="T67" i="41" a="1"/>
  <c r="T67" i="41" s="1"/>
  <c r="Z66" i="41"/>
  <c r="S66" i="41" s="1" a="1"/>
  <c r="S66" i="41" s="1"/>
  <c r="Y66" i="41"/>
  <c r="Q66" i="41" s="1" a="1"/>
  <c r="Q66" i="41" s="1"/>
  <c r="X66" i="41" a="1"/>
  <c r="X66" i="41" s="1"/>
  <c r="H66" i="41" s="1" a="1"/>
  <c r="H66" i="41" s="1"/>
  <c r="W66" i="41"/>
  <c r="V66" i="41"/>
  <c r="U66" i="41"/>
  <c r="Z65" i="41"/>
  <c r="T65" i="41" s="1" a="1"/>
  <c r="Y65" i="41"/>
  <c r="R65" i="41" s="1" a="1"/>
  <c r="R65" i="41" s="1"/>
  <c r="X65" i="41" a="1"/>
  <c r="X65" i="41" s="1"/>
  <c r="K65" i="41" s="1" a="1"/>
  <c r="K65" i="41" s="1"/>
  <c r="W65" i="41"/>
  <c r="V65" i="41"/>
  <c r="U65" i="41"/>
  <c r="T65" i="41"/>
  <c r="Z64" i="41"/>
  <c r="T64" i="41" s="1" a="1"/>
  <c r="T64" i="41" s="1"/>
  <c r="Y64" i="41"/>
  <c r="R64" i="41" s="1" a="1"/>
  <c r="R64" i="41" s="1"/>
  <c r="X64" i="41" a="1"/>
  <c r="X64" i="41" s="1"/>
  <c r="W64" i="41"/>
  <c r="V64" i="41"/>
  <c r="U64" i="41"/>
  <c r="O64" i="41" a="1"/>
  <c r="O64" i="41" s="1"/>
  <c r="Z63" i="41"/>
  <c r="Y63" i="41"/>
  <c r="P63" i="41" s="1" a="1"/>
  <c r="P63" i="41" s="1"/>
  <c r="X63" i="41" a="1"/>
  <c r="X63" i="41" s="1"/>
  <c r="W63" i="41"/>
  <c r="V63" i="41"/>
  <c r="U63" i="41"/>
  <c r="Z62" i="41"/>
  <c r="S62" i="41" s="1" a="1"/>
  <c r="S62" i="41" s="1"/>
  <c r="Y62" i="41"/>
  <c r="O62" i="41" s="1" a="1"/>
  <c r="O62" i="41" s="1"/>
  <c r="X62" i="41" a="1"/>
  <c r="X62" i="41" s="1"/>
  <c r="W62" i="41"/>
  <c r="V62" i="41"/>
  <c r="U62" i="41"/>
  <c r="Z61" i="41"/>
  <c r="T61" i="41" s="1" a="1"/>
  <c r="T61" i="41" s="1"/>
  <c r="Y61" i="41"/>
  <c r="X61" i="41" a="1"/>
  <c r="X61" i="41" s="1"/>
  <c r="W61" i="41"/>
  <c r="V61" i="41"/>
  <c r="U61" i="41"/>
  <c r="Z60" i="41"/>
  <c r="Y60" i="41"/>
  <c r="X60" i="41" a="1"/>
  <c r="X60" i="41" s="1"/>
  <c r="L60" i="41" s="1" a="1"/>
  <c r="L60" i="41" s="1"/>
  <c r="W60" i="41"/>
  <c r="V60" i="41"/>
  <c r="U60" i="41"/>
  <c r="Z59" i="41"/>
  <c r="Y59" i="41"/>
  <c r="X59" i="41" a="1"/>
  <c r="X59" i="41" s="1"/>
  <c r="G59" i="41" s="1" a="1"/>
  <c r="G59" i="41" s="1"/>
  <c r="W59" i="41"/>
  <c r="V59" i="41"/>
  <c r="U59" i="41"/>
  <c r="Z58" i="41"/>
  <c r="Y58" i="41"/>
  <c r="R58" i="41" s="1" a="1"/>
  <c r="R58" i="41" s="1"/>
  <c r="X58" i="41" a="1"/>
  <c r="X58" i="41" s="1"/>
  <c r="H58" i="41" s="1" a="1"/>
  <c r="H58" i="41" s="1"/>
  <c r="W58" i="41"/>
  <c r="V58" i="41"/>
  <c r="U58" i="41"/>
  <c r="Z57" i="41"/>
  <c r="T57" i="41" s="1" a="1"/>
  <c r="T57" i="41" s="1"/>
  <c r="Y57" i="41"/>
  <c r="R57" i="41" s="1" a="1"/>
  <c r="R57" i="41" s="1"/>
  <c r="X57" i="41" a="1"/>
  <c r="X57" i="41" s="1"/>
  <c r="M57" i="41" s="1" a="1"/>
  <c r="M57" i="41" s="1"/>
  <c r="W57" i="41"/>
  <c r="V57" i="41"/>
  <c r="U57" i="41"/>
  <c r="Z56" i="41"/>
  <c r="T56" i="41" s="1" a="1"/>
  <c r="T56" i="41" s="1"/>
  <c r="Y56" i="41"/>
  <c r="X56" i="41" a="1"/>
  <c r="X56" i="41" s="1"/>
  <c r="W56" i="41"/>
  <c r="V56" i="41"/>
  <c r="U56" i="41"/>
  <c r="Z55" i="41"/>
  <c r="S55" i="41" s="1" a="1"/>
  <c r="Y55" i="41"/>
  <c r="Q55" i="41" s="1" a="1"/>
  <c r="Q55" i="41" s="1"/>
  <c r="X55" i="41" a="1"/>
  <c r="X55" i="41" s="1"/>
  <c r="W55" i="41"/>
  <c r="V55" i="41"/>
  <c r="U55" i="41"/>
  <c r="T55" i="41" a="1"/>
  <c r="T55" i="41" s="1"/>
  <c r="S55" i="41"/>
  <c r="Z54" i="41"/>
  <c r="S54" i="41" s="1" a="1"/>
  <c r="S54" i="41" s="1"/>
  <c r="Y54" i="41"/>
  <c r="X54" i="41" a="1"/>
  <c r="X54" i="41" s="1"/>
  <c r="K54" i="41" s="1" a="1"/>
  <c r="K54" i="41" s="1"/>
  <c r="W54" i="41"/>
  <c r="V54" i="41"/>
  <c r="U54" i="41"/>
  <c r="Z53" i="41"/>
  <c r="T53" i="41" s="1" a="1"/>
  <c r="T53" i="41" s="1"/>
  <c r="Y53" i="41"/>
  <c r="X53" i="41"/>
  <c r="I53" i="41" s="1" a="1"/>
  <c r="I53" i="41" s="1"/>
  <c r="X53" i="41" a="1"/>
  <c r="W53" i="41"/>
  <c r="V53" i="41"/>
  <c r="U53" i="41"/>
  <c r="Z52" i="41"/>
  <c r="T52" i="41" s="1" a="1"/>
  <c r="T52" i="41" s="1"/>
  <c r="Y52" i="41"/>
  <c r="P52" i="41" s="1" a="1"/>
  <c r="P52" i="41" s="1"/>
  <c r="X52" i="41" a="1"/>
  <c r="X52" i="41" s="1"/>
  <c r="F52" i="41" s="1" a="1"/>
  <c r="F52" i="41" s="1"/>
  <c r="W52" i="41"/>
  <c r="V52" i="41"/>
  <c r="U52" i="41"/>
  <c r="S52" i="41" a="1"/>
  <c r="S52" i="41" s="1"/>
  <c r="R52" i="41" a="1"/>
  <c r="R52" i="41" s="1"/>
  <c r="Z51" i="41"/>
  <c r="Y51" i="41"/>
  <c r="X51" i="41" a="1"/>
  <c r="X51" i="41" s="1"/>
  <c r="W51" i="41"/>
  <c r="V51" i="41"/>
  <c r="U51" i="41"/>
  <c r="H51" i="41" a="1"/>
  <c r="H51" i="41" s="1"/>
  <c r="Z50" i="41"/>
  <c r="T50" i="41" s="1" a="1"/>
  <c r="T50" i="41" s="1"/>
  <c r="Y50" i="41"/>
  <c r="O50" i="41" s="1" a="1"/>
  <c r="O50" i="41" s="1"/>
  <c r="X50" i="41" a="1"/>
  <c r="X50" i="41" s="1"/>
  <c r="H50" i="41" s="1" a="1"/>
  <c r="H50" i="41" s="1"/>
  <c r="W50" i="41"/>
  <c r="V50" i="41"/>
  <c r="U50" i="41"/>
  <c r="Z49" i="41"/>
  <c r="Y49" i="41"/>
  <c r="P49" i="41" s="1" a="1"/>
  <c r="P49" i="41" s="1"/>
  <c r="X49" i="41" a="1"/>
  <c r="X49" i="41" s="1"/>
  <c r="N49" i="41" s="1" a="1"/>
  <c r="N49" i="41" s="1"/>
  <c r="W49" i="41"/>
  <c r="V49" i="41"/>
  <c r="U49" i="41"/>
  <c r="T49" i="41" a="1"/>
  <c r="T49" i="41" s="1"/>
  <c r="S49" i="41" a="1"/>
  <c r="S49" i="41" s="1"/>
  <c r="R49" i="41" a="1"/>
  <c r="R49" i="41" s="1"/>
  <c r="Z48" i="41"/>
  <c r="S48" i="41" s="1" a="1"/>
  <c r="S48" i="41" s="1"/>
  <c r="Y48" i="41"/>
  <c r="X48" i="41" a="1"/>
  <c r="X48" i="41" s="1"/>
  <c r="G48" i="41" s="1" a="1"/>
  <c r="G48" i="41" s="1"/>
  <c r="W48" i="41"/>
  <c r="V48" i="41"/>
  <c r="U48" i="41"/>
  <c r="T48" i="41" a="1"/>
  <c r="T48" i="41" s="1"/>
  <c r="Z47" i="41"/>
  <c r="Y47" i="41"/>
  <c r="Q47" i="41" s="1" a="1"/>
  <c r="Q47" i="41" s="1"/>
  <c r="X47" i="41" a="1"/>
  <c r="X47" i="41" s="1"/>
  <c r="W47" i="41"/>
  <c r="V47" i="41"/>
  <c r="U47" i="41"/>
  <c r="Z46" i="41"/>
  <c r="Y46" i="41"/>
  <c r="X46" i="41" a="1"/>
  <c r="X46" i="41" s="1"/>
  <c r="W46" i="41"/>
  <c r="V46" i="41"/>
  <c r="U46" i="41"/>
  <c r="Q46" i="41" a="1"/>
  <c r="Q46" i="41" s="1"/>
  <c r="Z45" i="41"/>
  <c r="Y45" i="41"/>
  <c r="O45" i="41" s="1" a="1"/>
  <c r="O45" i="41" s="1"/>
  <c r="X45" i="41" a="1"/>
  <c r="X45" i="41" s="1"/>
  <c r="L45" i="41" s="1" a="1"/>
  <c r="L45" i="41" s="1"/>
  <c r="W45" i="41"/>
  <c r="V45" i="41"/>
  <c r="U45" i="41"/>
  <c r="N45" i="41" a="1"/>
  <c r="N45" i="41" s="1"/>
  <c r="M45" i="41" a="1"/>
  <c r="M45" i="41" s="1"/>
  <c r="H45" i="41" a="1"/>
  <c r="H45" i="41" s="1"/>
  <c r="G45" i="41" a="1"/>
  <c r="G45" i="41" s="1"/>
  <c r="F45" i="41" a="1"/>
  <c r="F45" i="41" s="1"/>
  <c r="Z44" i="41"/>
  <c r="T44" i="41" s="1" a="1"/>
  <c r="T44" i="41" s="1"/>
  <c r="Y44" i="41"/>
  <c r="R44" i="41" s="1" a="1"/>
  <c r="R44" i="41" s="1"/>
  <c r="X44" i="41" a="1"/>
  <c r="X44" i="41" s="1"/>
  <c r="W44" i="41"/>
  <c r="V44" i="41"/>
  <c r="U44" i="41"/>
  <c r="P44" i="41" a="1"/>
  <c r="P44" i="41" s="1"/>
  <c r="O44" i="41" a="1"/>
  <c r="O44" i="41" s="1"/>
  <c r="Z43" i="41"/>
  <c r="T43" i="41" s="1" a="1"/>
  <c r="T43" i="41" s="1"/>
  <c r="Y43" i="41"/>
  <c r="R43" i="41" s="1" a="1"/>
  <c r="R43" i="41" s="1"/>
  <c r="X43" i="41" a="1"/>
  <c r="X43" i="41" s="1"/>
  <c r="W43" i="41"/>
  <c r="V43" i="41"/>
  <c r="U43" i="41"/>
  <c r="Z42" i="41"/>
  <c r="S42" i="41" s="1" a="1"/>
  <c r="S42" i="41" s="1"/>
  <c r="Y42" i="41"/>
  <c r="Q42" i="41" s="1" a="1"/>
  <c r="Q42" i="41" s="1"/>
  <c r="X42" i="41" a="1"/>
  <c r="X42" i="41" s="1"/>
  <c r="M42" i="41" s="1" a="1"/>
  <c r="M42" i="41" s="1"/>
  <c r="W42" i="41"/>
  <c r="V42" i="41"/>
  <c r="U42" i="41"/>
  <c r="T42" i="41" a="1"/>
  <c r="T42" i="41" s="1"/>
  <c r="R42" i="41" a="1"/>
  <c r="R42" i="41" s="1"/>
  <c r="P42" i="41" a="1"/>
  <c r="P42" i="41" s="1"/>
  <c r="J42" i="41" a="1"/>
  <c r="J42" i="41" s="1"/>
  <c r="Z41" i="41"/>
  <c r="S41" i="41" s="1" a="1"/>
  <c r="S41" i="41" s="1"/>
  <c r="Y41" i="41"/>
  <c r="Q41" i="41" s="1" a="1"/>
  <c r="Q41" i="41" s="1"/>
  <c r="X41" i="41" a="1"/>
  <c r="X41" i="41" s="1"/>
  <c r="K41" i="41" s="1" a="1"/>
  <c r="K41" i="41" s="1"/>
  <c r="W41" i="41"/>
  <c r="V41" i="41"/>
  <c r="U41" i="41"/>
  <c r="Z40" i="41"/>
  <c r="T40" i="41" s="1" a="1"/>
  <c r="T40" i="41" s="1"/>
  <c r="Y40" i="41"/>
  <c r="Q40" i="41" s="1" a="1"/>
  <c r="Q40" i="41" s="1"/>
  <c r="X40" i="41" a="1"/>
  <c r="X40" i="41" s="1"/>
  <c r="K40" i="41" s="1" a="1"/>
  <c r="K40" i="41" s="1"/>
  <c r="W40" i="41"/>
  <c r="V40" i="41"/>
  <c r="U40" i="41"/>
  <c r="Z39" i="41"/>
  <c r="Y39" i="41"/>
  <c r="Q39" i="41" s="1" a="1"/>
  <c r="Q39" i="41" s="1"/>
  <c r="X39" i="41" a="1"/>
  <c r="X39" i="41" s="1"/>
  <c r="L39" i="41" s="1" a="1"/>
  <c r="L39" i="41" s="1"/>
  <c r="W39" i="41"/>
  <c r="V39" i="41"/>
  <c r="U39" i="41"/>
  <c r="Z38" i="41"/>
  <c r="S38" i="41" s="1" a="1"/>
  <c r="S38" i="41" s="1"/>
  <c r="Y38" i="41"/>
  <c r="P38" i="41" s="1" a="1"/>
  <c r="P38" i="41" s="1"/>
  <c r="X38" i="41" a="1"/>
  <c r="X38" i="41" s="1"/>
  <c r="L38" i="41" s="1" a="1"/>
  <c r="L38" i="41" s="1"/>
  <c r="W38" i="41"/>
  <c r="V38" i="41"/>
  <c r="U38" i="41"/>
  <c r="Z37" i="41"/>
  <c r="Y37" i="41"/>
  <c r="O37" i="41" s="1" a="1"/>
  <c r="O37" i="41" s="1"/>
  <c r="X37" i="41" a="1"/>
  <c r="X37" i="41" s="1"/>
  <c r="W37" i="41"/>
  <c r="V37" i="41"/>
  <c r="U37" i="41"/>
  <c r="Z36" i="41"/>
  <c r="T36" i="41" s="1" a="1"/>
  <c r="T36" i="41" s="1"/>
  <c r="Y36" i="41"/>
  <c r="R36" i="41" s="1" a="1"/>
  <c r="R36" i="41" s="1"/>
  <c r="X36" i="41" a="1"/>
  <c r="X36" i="41" s="1"/>
  <c r="W36" i="41"/>
  <c r="V36" i="41"/>
  <c r="U36" i="41"/>
  <c r="Z35" i="41"/>
  <c r="Y35" i="41"/>
  <c r="P35" i="41" s="1" a="1"/>
  <c r="P35" i="41" s="1"/>
  <c r="X35" i="41" a="1"/>
  <c r="X35" i="41" s="1"/>
  <c r="I35" i="41" s="1" a="1"/>
  <c r="I35" i="41" s="1"/>
  <c r="W35" i="41"/>
  <c r="V35" i="41"/>
  <c r="U35" i="41"/>
  <c r="R35" i="41" a="1"/>
  <c r="R35" i="41" s="1"/>
  <c r="Z34" i="41"/>
  <c r="Y34" i="41"/>
  <c r="O34" i="41" s="1" a="1"/>
  <c r="O34" i="41" s="1"/>
  <c r="X34" i="41" a="1"/>
  <c r="X34" i="41" s="1"/>
  <c r="W34" i="41"/>
  <c r="V34" i="41"/>
  <c r="U34" i="41"/>
  <c r="R34" i="41" a="1"/>
  <c r="R34" i="41" s="1"/>
  <c r="Q34" i="41" a="1"/>
  <c r="Q34" i="41" s="1"/>
  <c r="P34" i="41" a="1"/>
  <c r="P34" i="41" s="1"/>
  <c r="Z33" i="41"/>
  <c r="T33" i="41" s="1" a="1"/>
  <c r="T33" i="41" s="1"/>
  <c r="Y33" i="41"/>
  <c r="X33" i="41" a="1"/>
  <c r="X33" i="41" s="1"/>
  <c r="K33" i="41" s="1" a="1"/>
  <c r="K33" i="41" s="1"/>
  <c r="W33" i="41"/>
  <c r="V33" i="41"/>
  <c r="U33" i="41"/>
  <c r="S33" i="41" a="1"/>
  <c r="S33" i="41" s="1"/>
  <c r="R33" i="41" a="1"/>
  <c r="R33" i="41" s="1"/>
  <c r="P33" i="41" a="1"/>
  <c r="P33" i="41" s="1"/>
  <c r="N33" i="41" a="1"/>
  <c r="N33" i="41" s="1"/>
  <c r="M33" i="41" a="1"/>
  <c r="M33" i="41" s="1"/>
  <c r="L33" i="41" a="1"/>
  <c r="L33" i="41" s="1"/>
  <c r="J33" i="41" a="1"/>
  <c r="J33" i="41" s="1"/>
  <c r="H33" i="41" a="1"/>
  <c r="H33" i="41" s="1"/>
  <c r="F33" i="41" a="1"/>
  <c r="F33" i="41" s="1"/>
  <c r="Z32" i="41"/>
  <c r="T32" i="41" s="1" a="1"/>
  <c r="T32" i="41" s="1"/>
  <c r="Y32" i="41"/>
  <c r="R32" i="41" s="1" a="1"/>
  <c r="R32" i="41" s="1"/>
  <c r="X32" i="41" a="1"/>
  <c r="X32" i="41" s="1"/>
  <c r="I32" i="41" s="1" a="1"/>
  <c r="I32" i="41" s="1"/>
  <c r="W32" i="41"/>
  <c r="V32" i="41"/>
  <c r="U32" i="41"/>
  <c r="P32" i="41" a="1"/>
  <c r="P32" i="41" s="1"/>
  <c r="Z31" i="41"/>
  <c r="T31" i="41" s="1" a="1"/>
  <c r="T31" i="41" s="1"/>
  <c r="Y31" i="41"/>
  <c r="R31" i="41" s="1" a="1"/>
  <c r="R31" i="41" s="1"/>
  <c r="X31" i="41" a="1"/>
  <c r="X31" i="41" s="1"/>
  <c r="G31" i="41" s="1" a="1"/>
  <c r="G31" i="41" s="1"/>
  <c r="W31" i="41"/>
  <c r="V31" i="41"/>
  <c r="U31" i="41"/>
  <c r="Z30" i="41"/>
  <c r="T30" i="41" s="1" a="1"/>
  <c r="T30" i="41" s="1"/>
  <c r="Y30" i="41"/>
  <c r="P30" i="41" s="1" a="1"/>
  <c r="P30" i="41" s="1"/>
  <c r="X30" i="41" a="1"/>
  <c r="X30" i="41" s="1"/>
  <c r="N30" i="41" s="1" a="1"/>
  <c r="N30" i="41" s="1"/>
  <c r="W30" i="41"/>
  <c r="V30" i="41"/>
  <c r="U30" i="41"/>
  <c r="Z29" i="41"/>
  <c r="Y29" i="41"/>
  <c r="P29" i="41" s="1" a="1"/>
  <c r="P29" i="41" s="1"/>
  <c r="X29" i="41" a="1"/>
  <c r="X29" i="41" s="1"/>
  <c r="I29" i="41" s="1" a="1"/>
  <c r="I29" i="41" s="1"/>
  <c r="W29" i="41"/>
  <c r="V29" i="41"/>
  <c r="U29" i="41"/>
  <c r="O29" i="41" a="1"/>
  <c r="O29" i="41" s="1"/>
  <c r="N29" i="41" a="1"/>
  <c r="N29" i="41" s="1"/>
  <c r="Z28" i="41"/>
  <c r="S28" i="41" s="1" a="1"/>
  <c r="S28" i="41" s="1"/>
  <c r="Y28" i="41"/>
  <c r="O28" i="41" s="1" a="1"/>
  <c r="O28" i="41" s="1"/>
  <c r="X28" i="41" a="1"/>
  <c r="X28" i="41" s="1"/>
  <c r="L28" i="41" s="1" a="1"/>
  <c r="L28" i="41" s="1"/>
  <c r="W28" i="41"/>
  <c r="V28" i="41"/>
  <c r="U28" i="41"/>
  <c r="M28" i="41" a="1"/>
  <c r="M28" i="41" s="1"/>
  <c r="Z27" i="41"/>
  <c r="Y27" i="41"/>
  <c r="R27" i="41" s="1" a="1"/>
  <c r="R27" i="41" s="1"/>
  <c r="X27" i="41" a="1"/>
  <c r="X27" i="41" s="1"/>
  <c r="W27" i="41"/>
  <c r="V27" i="41"/>
  <c r="U27" i="41"/>
  <c r="Z26" i="41"/>
  <c r="S26" i="41" s="1" a="1"/>
  <c r="S26" i="41" s="1"/>
  <c r="Y26" i="41"/>
  <c r="O26" i="41" s="1" a="1"/>
  <c r="O26" i="41" s="1"/>
  <c r="X26" i="41" a="1"/>
  <c r="X26" i="41" s="1"/>
  <c r="W26" i="41"/>
  <c r="V26" i="41"/>
  <c r="U26" i="41"/>
  <c r="Z25" i="41"/>
  <c r="S25" i="41" s="1" a="1"/>
  <c r="S25" i="41" s="1"/>
  <c r="Y25" i="41"/>
  <c r="O25" i="41" s="1" a="1"/>
  <c r="O25" i="41" s="1"/>
  <c r="X25" i="41" a="1"/>
  <c r="X25" i="41" s="1"/>
  <c r="W25" i="41"/>
  <c r="V25" i="41"/>
  <c r="U25" i="41"/>
  <c r="Z24" i="41"/>
  <c r="T24" i="41" s="1" a="1"/>
  <c r="T24" i="41" s="1"/>
  <c r="Y24" i="41"/>
  <c r="R24" i="41" s="1" a="1"/>
  <c r="R24" i="41" s="1"/>
  <c r="X24" i="41" a="1"/>
  <c r="X24" i="41" s="1"/>
  <c r="W24" i="41"/>
  <c r="V24" i="41"/>
  <c r="U24" i="41"/>
  <c r="Z23" i="41"/>
  <c r="T23" i="41" s="1" a="1"/>
  <c r="T23" i="41" s="1"/>
  <c r="Y23" i="41"/>
  <c r="P23" i="41" s="1" a="1"/>
  <c r="P23" i="41" s="1"/>
  <c r="X23" i="41" a="1"/>
  <c r="X23" i="41" s="1"/>
  <c r="W23" i="41"/>
  <c r="V23" i="41"/>
  <c r="U23" i="41"/>
  <c r="Z22" i="41"/>
  <c r="T22" i="41" s="1" a="1"/>
  <c r="T22" i="41" s="1"/>
  <c r="Y22" i="41"/>
  <c r="R22" i="41" s="1" a="1"/>
  <c r="R22" i="41" s="1"/>
  <c r="X22" i="41" a="1"/>
  <c r="X22" i="41" s="1"/>
  <c r="W22" i="41"/>
  <c r="V22" i="41"/>
  <c r="U22" i="41"/>
  <c r="Q22" i="41" a="1"/>
  <c r="Q22" i="41" s="1"/>
  <c r="P22" i="41" a="1"/>
  <c r="P22" i="41" s="1"/>
  <c r="O22" i="41" a="1"/>
  <c r="O22" i="41" s="1"/>
  <c r="Z21" i="41"/>
  <c r="T21" i="41" s="1" a="1"/>
  <c r="T21" i="41" s="1"/>
  <c r="Y21" i="41"/>
  <c r="R21" i="41" s="1" a="1"/>
  <c r="R21" i="41" s="1"/>
  <c r="X21" i="41" a="1"/>
  <c r="X21" i="41" s="1"/>
  <c r="L21" i="41" s="1" a="1"/>
  <c r="L21" i="41" s="1"/>
  <c r="W21" i="41"/>
  <c r="V21" i="41"/>
  <c r="U21" i="41"/>
  <c r="Z20" i="41"/>
  <c r="T20" i="41" s="1" a="1"/>
  <c r="T20" i="41" s="1"/>
  <c r="Y20" i="41"/>
  <c r="R20" i="41" s="1" a="1"/>
  <c r="R20" i="41" s="1"/>
  <c r="X20" i="41" a="1"/>
  <c r="X20" i="41" s="1"/>
  <c r="W20" i="41"/>
  <c r="V20" i="41"/>
  <c r="U20" i="41"/>
  <c r="Z19" i="41"/>
  <c r="T19" i="41" s="1" a="1"/>
  <c r="T19" i="41" s="1"/>
  <c r="Y19" i="41"/>
  <c r="R19" i="41" s="1" a="1"/>
  <c r="R19" i="41" s="1"/>
  <c r="X19" i="41" a="1"/>
  <c r="X19" i="41" s="1"/>
  <c r="K19" i="41" s="1" a="1"/>
  <c r="K19" i="41" s="1"/>
  <c r="W19" i="41"/>
  <c r="V19" i="41"/>
  <c r="U19" i="41"/>
  <c r="Z18" i="41"/>
  <c r="S18" i="41" s="1" a="1"/>
  <c r="S18" i="41" s="1"/>
  <c r="Y18" i="41"/>
  <c r="P18" i="41" s="1" a="1"/>
  <c r="P18" i="41" s="1"/>
  <c r="X18" i="41" a="1"/>
  <c r="X18" i="41" s="1"/>
  <c r="W18" i="41"/>
  <c r="V18" i="41"/>
  <c r="U18" i="41"/>
  <c r="Z17" i="41"/>
  <c r="S17" i="41" s="1" a="1"/>
  <c r="S17" i="41" s="1"/>
  <c r="Y17" i="41"/>
  <c r="R17" i="41" s="1" a="1"/>
  <c r="R17" i="41" s="1"/>
  <c r="X17" i="41" a="1"/>
  <c r="X17" i="41" s="1"/>
  <c r="W17" i="41"/>
  <c r="V17" i="41"/>
  <c r="U17" i="41"/>
  <c r="Z16" i="41"/>
  <c r="T16" i="41" s="1" a="1"/>
  <c r="T16" i="41" s="1"/>
  <c r="Y16" i="41"/>
  <c r="R16" i="41" s="1" a="1"/>
  <c r="R16" i="41" s="1"/>
  <c r="X16" i="41" a="1"/>
  <c r="X16" i="41" s="1"/>
  <c r="W16" i="41"/>
  <c r="V16" i="41"/>
  <c r="U16" i="41"/>
  <c r="Z15" i="41"/>
  <c r="T15" i="41" s="1" a="1"/>
  <c r="T15" i="41" s="1"/>
  <c r="Y15" i="41"/>
  <c r="P15" i="41" s="1" a="1"/>
  <c r="P15" i="41" s="1"/>
  <c r="X15" i="41" a="1"/>
  <c r="X15" i="41" s="1"/>
  <c r="J15" i="41" s="1" a="1"/>
  <c r="J15" i="41" s="1"/>
  <c r="W15" i="41"/>
  <c r="V15" i="41"/>
  <c r="U15" i="41"/>
  <c r="N15" i="41" a="1"/>
  <c r="N15" i="41" s="1"/>
  <c r="G15" i="41" a="1"/>
  <c r="G15" i="41" s="1"/>
  <c r="Z14" i="41"/>
  <c r="Y14" i="41"/>
  <c r="R14" i="41" s="1" a="1"/>
  <c r="R14" i="41" s="1"/>
  <c r="X14" i="41" a="1"/>
  <c r="X14" i="41" s="1"/>
  <c r="W14" i="41"/>
  <c r="V14" i="41"/>
  <c r="U14" i="41"/>
  <c r="T14" i="41" a="1"/>
  <c r="T14" i="41" s="1"/>
  <c r="S14" i="41" a="1"/>
  <c r="S14" i="41" s="1"/>
  <c r="Q14" i="41" a="1"/>
  <c r="Q14" i="41" s="1"/>
  <c r="Z13" i="41"/>
  <c r="T13" i="41" s="1" a="1"/>
  <c r="T13" i="41" s="1"/>
  <c r="Y13" i="41"/>
  <c r="R13" i="41" s="1" a="1"/>
  <c r="R13" i="41" s="1"/>
  <c r="X13" i="41" a="1"/>
  <c r="X13" i="41" s="1"/>
  <c r="W13" i="41"/>
  <c r="V13" i="41"/>
  <c r="U13" i="41"/>
  <c r="Z12" i="41"/>
  <c r="S12" i="41" s="1" a="1"/>
  <c r="S12" i="41" s="1"/>
  <c r="Y12" i="41"/>
  <c r="Q12" i="41" s="1" a="1"/>
  <c r="Q12" i="41" s="1"/>
  <c r="X12" i="41" a="1"/>
  <c r="X12" i="41" s="1"/>
  <c r="W12" i="41"/>
  <c r="V12" i="41"/>
  <c r="U12" i="41"/>
  <c r="T12" i="41" a="1"/>
  <c r="T12" i="41" s="1"/>
  <c r="R12" i="41" a="1"/>
  <c r="R12" i="41" s="1"/>
  <c r="Z11" i="41"/>
  <c r="S11" i="41" s="1" a="1"/>
  <c r="S11" i="41" s="1"/>
  <c r="Y11" i="41"/>
  <c r="O11" i="41" s="1" a="1"/>
  <c r="O11" i="41" s="1"/>
  <c r="X11" i="41" a="1"/>
  <c r="X11" i="41" s="1"/>
  <c r="W11" i="41"/>
  <c r="V11" i="41"/>
  <c r="U11" i="41"/>
  <c r="Z10" i="41"/>
  <c r="T10" i="41" s="1" a="1"/>
  <c r="T10" i="41" s="1"/>
  <c r="Y10" i="41"/>
  <c r="P10" i="41" s="1" a="1"/>
  <c r="P10" i="41" s="1"/>
  <c r="X10" i="41" a="1"/>
  <c r="X10" i="41" s="1"/>
  <c r="W10" i="41"/>
  <c r="V10" i="41"/>
  <c r="U10" i="41"/>
  <c r="Z9" i="41"/>
  <c r="T9" i="41" s="1" a="1"/>
  <c r="T9" i="41" s="1"/>
  <c r="Y9" i="41"/>
  <c r="P9" i="41" s="1" a="1"/>
  <c r="P9" i="41" s="1"/>
  <c r="X9" i="41" a="1"/>
  <c r="X9" i="41" s="1"/>
  <c r="W9" i="41"/>
  <c r="V9" i="41"/>
  <c r="U9" i="41"/>
  <c r="Z8" i="41"/>
  <c r="Y8" i="41"/>
  <c r="Q8" i="41" s="1" a="1"/>
  <c r="Q8" i="41" s="1"/>
  <c r="X8" i="41" a="1"/>
  <c r="X8" i="41" s="1"/>
  <c r="K8" i="41" s="1" a="1"/>
  <c r="K8" i="41" s="1"/>
  <c r="W8" i="41"/>
  <c r="V8" i="41"/>
  <c r="U8" i="41"/>
  <c r="T8" i="41" a="1"/>
  <c r="T8" i="41" s="1"/>
  <c r="S8" i="41" a="1"/>
  <c r="S8" i="41" s="1"/>
  <c r="Z7" i="41"/>
  <c r="T7" i="41" s="1" a="1"/>
  <c r="T7" i="41" s="1"/>
  <c r="Y7" i="41"/>
  <c r="P7" i="41" s="1" a="1"/>
  <c r="P7" i="41" s="1"/>
  <c r="X7" i="41" a="1"/>
  <c r="X7" i="41" s="1"/>
  <c r="K7" i="41" s="1" a="1"/>
  <c r="K7" i="41" s="1"/>
  <c r="W7" i="41"/>
  <c r="V7" i="41"/>
  <c r="U7" i="41"/>
  <c r="R7" i="41" a="1"/>
  <c r="R7" i="41" s="1"/>
  <c r="Q7" i="41" a="1"/>
  <c r="Q7" i="41" s="1"/>
  <c r="Z6" i="41"/>
  <c r="T6" i="41" s="1" a="1"/>
  <c r="T6" i="41" s="1"/>
  <c r="Y6" i="41"/>
  <c r="R6" i="41" s="1" a="1"/>
  <c r="R6" i="41" s="1"/>
  <c r="X6" i="41" a="1"/>
  <c r="X6" i="41" s="1"/>
  <c r="W6" i="41"/>
  <c r="V6" i="41"/>
  <c r="U6" i="41"/>
  <c r="Z5" i="41"/>
  <c r="T5" i="41" s="1" a="1"/>
  <c r="T5" i="41" s="1"/>
  <c r="Y5" i="41"/>
  <c r="R5" i="41" s="1" a="1"/>
  <c r="R5" i="41" s="1"/>
  <c r="X5" i="41" a="1"/>
  <c r="X5" i="41" s="1"/>
  <c r="W5" i="41"/>
  <c r="V5" i="41"/>
  <c r="U5" i="41"/>
  <c r="Z4" i="41"/>
  <c r="S4" i="41" s="1" a="1"/>
  <c r="S4" i="41" s="1"/>
  <c r="Y4" i="41"/>
  <c r="R4" i="41" s="1" a="1"/>
  <c r="R4" i="41" s="1"/>
  <c r="X4" i="41" a="1"/>
  <c r="X4" i="41" s="1"/>
  <c r="W4" i="41"/>
  <c r="V4" i="41"/>
  <c r="U4" i="41"/>
  <c r="Z3" i="41"/>
  <c r="T3" i="41" s="1" a="1"/>
  <c r="T3" i="41" s="1"/>
  <c r="Y3" i="41"/>
  <c r="Q3" i="41" s="1" a="1"/>
  <c r="Q3" i="41" s="1"/>
  <c r="X3" i="41" a="1"/>
  <c r="X3" i="41" s="1"/>
  <c r="W3" i="41"/>
  <c r="V3" i="41"/>
  <c r="U3" i="41"/>
  <c r="A81" i="41"/>
  <c r="A80" i="41"/>
  <c r="A79" i="41"/>
  <c r="A78" i="41"/>
  <c r="A77" i="41"/>
  <c r="A76" i="41"/>
  <c r="A75" i="41"/>
  <c r="A74" i="41"/>
  <c r="A73" i="41"/>
  <c r="A72" i="41"/>
  <c r="A71" i="41"/>
  <c r="A70" i="41"/>
  <c r="A69" i="41"/>
  <c r="A68" i="41"/>
  <c r="A67" i="41"/>
  <c r="A66" i="41"/>
  <c r="A65" i="41"/>
  <c r="A64" i="41"/>
  <c r="A63" i="41"/>
  <c r="A62" i="41"/>
  <c r="A61" i="41"/>
  <c r="A60" i="41"/>
  <c r="A59" i="41"/>
  <c r="A58" i="41"/>
  <c r="A57" i="41"/>
  <c r="A56" i="41"/>
  <c r="A55" i="41"/>
  <c r="A54" i="41"/>
  <c r="A53" i="41"/>
  <c r="A52" i="41"/>
  <c r="A51" i="41"/>
  <c r="A50" i="41"/>
  <c r="A49" i="4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2" i="41"/>
  <c r="A11" i="41"/>
  <c r="A10" i="41"/>
  <c r="A9" i="41"/>
  <c r="A8" i="41"/>
  <c r="A7" i="41"/>
  <c r="A6" i="41"/>
  <c r="A5" i="41"/>
  <c r="A4" i="41"/>
  <c r="A3" i="41"/>
  <c r="Z2" i="41"/>
  <c r="T2" i="41" s="1" a="1"/>
  <c r="T2" i="41" s="1"/>
  <c r="Y2" i="41"/>
  <c r="O2" i="41" s="1" a="1"/>
  <c r="O2" i="41" s="1"/>
  <c r="X2" i="41" a="1"/>
  <c r="X2" i="41" s="1"/>
  <c r="I2" i="41" s="1" a="1"/>
  <c r="I2" i="41" s="1"/>
  <c r="W2" i="41"/>
  <c r="V2" i="41"/>
  <c r="U2" i="41"/>
  <c r="K68" i="41" l="1" a="1"/>
  <c r="K68" i="41" s="1"/>
  <c r="M68" i="41" a="1"/>
  <c r="M68" i="41" s="1"/>
  <c r="L16" i="41" a="1"/>
  <c r="L16" i="41" s="1"/>
  <c r="J16" i="41" a="1"/>
  <c r="J16" i="41" s="1"/>
  <c r="N20" i="41" a="1"/>
  <c r="N20" i="41" s="1"/>
  <c r="H20" i="41" a="1"/>
  <c r="H20" i="41" s="1"/>
  <c r="I12" i="41" a="1"/>
  <c r="I12" i="41" s="1"/>
  <c r="N12" i="41" a="1"/>
  <c r="N12" i="41" s="1"/>
  <c r="F12" i="41" a="1"/>
  <c r="F12" i="41" s="1"/>
  <c r="M12" i="41" a="1"/>
  <c r="M12" i="41" s="1"/>
  <c r="K12" i="41" a="1"/>
  <c r="K12" i="41" s="1"/>
  <c r="H12" i="41" a="1"/>
  <c r="H12" i="41" s="1"/>
  <c r="G12" i="41" a="1"/>
  <c r="G12" i="41" s="1"/>
  <c r="S22" i="41" a="1"/>
  <c r="S22" i="41" s="1"/>
  <c r="Q57" i="41" a="1"/>
  <c r="Q57" i="41" s="1"/>
  <c r="T73" i="41" a="1"/>
  <c r="T73" i="41" s="1"/>
  <c r="O18" i="41" a="1"/>
  <c r="O18" i="41" s="1"/>
  <c r="R45" i="41" a="1"/>
  <c r="R45" i="41" s="1"/>
  <c r="O9" i="41" a="1"/>
  <c r="O9" i="41" s="1"/>
  <c r="Q18" i="41" a="1"/>
  <c r="Q18" i="41" s="1"/>
  <c r="Q24" i="41" a="1"/>
  <c r="Q24" i="41" s="1"/>
  <c r="R25" i="41" a="1"/>
  <c r="R25" i="41" s="1"/>
  <c r="F30" i="41" a="1"/>
  <c r="F30" i="41" s="1"/>
  <c r="G33" i="41" a="1"/>
  <c r="G33" i="41" s="1"/>
  <c r="S40" i="41" a="1"/>
  <c r="S40" i="41" s="1"/>
  <c r="S56" i="41" a="1"/>
  <c r="S56" i="41" s="1"/>
  <c r="O15" i="41" a="1"/>
  <c r="O15" i="41" s="1"/>
  <c r="Q15" i="41" a="1"/>
  <c r="Q15" i="41" s="1"/>
  <c r="R15" i="41" a="1"/>
  <c r="R15" i="41" s="1"/>
  <c r="S15" i="41" a="1"/>
  <c r="S15" i="41" s="1"/>
  <c r="S57" i="41" a="1"/>
  <c r="S57" i="41" s="1"/>
  <c r="P25" i="41" a="1"/>
  <c r="P25" i="41" s="1"/>
  <c r="P3" i="41" a="1"/>
  <c r="P3" i="41" s="1"/>
  <c r="L8" i="41" a="1"/>
  <c r="L8" i="41" s="1"/>
  <c r="S9" i="41" a="1"/>
  <c r="S9" i="41" s="1"/>
  <c r="R18" i="41" a="1"/>
  <c r="R18" i="41" s="1"/>
  <c r="G30" i="41" a="1"/>
  <c r="G30" i="41" s="1"/>
  <c r="O35" i="41" a="1"/>
  <c r="O35" i="41" s="1"/>
  <c r="R47" i="41" a="1"/>
  <c r="R47" i="41" s="1"/>
  <c r="M50" i="41" a="1"/>
  <c r="M50" i="41" s="1"/>
  <c r="O55" i="41" a="1"/>
  <c r="O55" i="41" s="1"/>
  <c r="M69" i="41" a="1"/>
  <c r="M69" i="41" s="1"/>
  <c r="T79" i="41" a="1"/>
  <c r="T79" i="41" s="1"/>
  <c r="P57" i="41" a="1"/>
  <c r="P57" i="41" s="1"/>
  <c r="O3" i="41" a="1"/>
  <c r="O3" i="41" s="1"/>
  <c r="O24" i="41" a="1"/>
  <c r="O24" i="41" s="1"/>
  <c r="S3" i="41" a="1"/>
  <c r="S3" i="41" s="1"/>
  <c r="M8" i="41" a="1"/>
  <c r="M8" i="41" s="1"/>
  <c r="O17" i="41" a="1"/>
  <c r="O17" i="41" s="1"/>
  <c r="S24" i="41" a="1"/>
  <c r="S24" i="41" s="1"/>
  <c r="T25" i="41" a="1"/>
  <c r="T25" i="41" s="1"/>
  <c r="I33" i="41" a="1"/>
  <c r="I33" i="41" s="1"/>
  <c r="G42" i="41" a="1"/>
  <c r="G42" i="41" s="1"/>
  <c r="P55" i="41" a="1"/>
  <c r="P55" i="41" s="1"/>
  <c r="O68" i="41" a="1"/>
  <c r="O68" i="41" s="1"/>
  <c r="O69" i="41" a="1"/>
  <c r="O69" i="41" s="1"/>
  <c r="F78" i="41" a="1"/>
  <c r="F78" i="41" s="1"/>
  <c r="P8" i="41" a="1"/>
  <c r="P8" i="41" s="1"/>
  <c r="P17" i="41" a="1"/>
  <c r="P17" i="41" s="1"/>
  <c r="T18" i="41" a="1"/>
  <c r="T18" i="41" s="1"/>
  <c r="O32" i="41" a="1"/>
  <c r="O32" i="41" s="1"/>
  <c r="Q35" i="41" a="1"/>
  <c r="Q35" i="41" s="1"/>
  <c r="H42" i="41" a="1"/>
  <c r="H42" i="41" s="1"/>
  <c r="Q52" i="41" a="1"/>
  <c r="Q52" i="41" s="1"/>
  <c r="R55" i="41" a="1"/>
  <c r="R55" i="41" s="1"/>
  <c r="Q68" i="41" a="1"/>
  <c r="Q68" i="41" s="1"/>
  <c r="P69" i="41" a="1"/>
  <c r="P69" i="41" s="1"/>
  <c r="L72" i="41" a="1"/>
  <c r="L72" i="41" s="1"/>
  <c r="M72" i="41" a="1"/>
  <c r="M72" i="41" s="1"/>
  <c r="G72" i="41" a="1"/>
  <c r="G72" i="41" s="1"/>
  <c r="F72" i="41" a="1"/>
  <c r="F72" i="41" s="1"/>
  <c r="K56" i="41" a="1"/>
  <c r="K56" i="41" s="1"/>
  <c r="H56" i="41" a="1"/>
  <c r="H56" i="41" s="1"/>
  <c r="I24" i="41" a="1"/>
  <c r="I24" i="41" s="1"/>
  <c r="H24" i="41" a="1"/>
  <c r="H24" i="41" s="1"/>
  <c r="M67" i="41" a="1"/>
  <c r="M67" i="41" s="1"/>
  <c r="N67" i="41" a="1"/>
  <c r="N67" i="41" s="1"/>
  <c r="K67" i="41" a="1"/>
  <c r="K67" i="41" s="1"/>
  <c r="J67" i="41" a="1"/>
  <c r="J67" i="41" s="1"/>
  <c r="H67" i="41" a="1"/>
  <c r="H67" i="41" s="1"/>
  <c r="L74" i="41" a="1"/>
  <c r="L74" i="41" s="1"/>
  <c r="F74" i="41" a="1"/>
  <c r="F74" i="41" s="1"/>
  <c r="J74" i="41" a="1"/>
  <c r="J74" i="41" s="1"/>
  <c r="K74" i="41" a="1"/>
  <c r="K74" i="41" s="1"/>
  <c r="K77" i="41" a="1"/>
  <c r="K77" i="41" s="1"/>
  <c r="I77" i="41" a="1"/>
  <c r="I77" i="41" s="1"/>
  <c r="M79" i="41" a="1"/>
  <c r="M79" i="41" s="1"/>
  <c r="N79" i="41" a="1"/>
  <c r="N79" i="41" s="1"/>
  <c r="H79" i="41" a="1"/>
  <c r="H79" i="41" s="1"/>
  <c r="K79" i="41" a="1"/>
  <c r="K79" i="41" s="1"/>
  <c r="J79" i="41" a="1"/>
  <c r="J79" i="41" s="1"/>
  <c r="G26" i="41" a="1"/>
  <c r="G26" i="41" s="1"/>
  <c r="H26" i="41" a="1"/>
  <c r="H26" i="41" s="1"/>
  <c r="L26" i="41" a="1"/>
  <c r="L26" i="41" s="1"/>
  <c r="J26" i="41" a="1"/>
  <c r="J26" i="41" s="1"/>
  <c r="I26" i="41" a="1"/>
  <c r="I26" i="41" s="1"/>
  <c r="K26" i="41" a="1"/>
  <c r="K26" i="41" s="1"/>
  <c r="L43" i="41" a="1"/>
  <c r="L43" i="41" s="1"/>
  <c r="I43" i="41" a="1"/>
  <c r="I43" i="41" s="1"/>
  <c r="H43" i="41" a="1"/>
  <c r="H43" i="41" s="1"/>
  <c r="M43" i="41" a="1"/>
  <c r="M43" i="41" s="1"/>
  <c r="G43" i="41" a="1"/>
  <c r="G43" i="41" s="1"/>
  <c r="N43" i="41" a="1"/>
  <c r="N43" i="41" s="1"/>
  <c r="J43" i="41" a="1"/>
  <c r="J43" i="41" s="1"/>
  <c r="K43" i="41" a="1"/>
  <c r="K43" i="41" s="1"/>
  <c r="J9" i="41" a="1"/>
  <c r="J9" i="41" s="1"/>
  <c r="F9" i="41" a="1"/>
  <c r="F9" i="41" s="1"/>
  <c r="M9" i="41" a="1"/>
  <c r="M9" i="41" s="1"/>
  <c r="N9" i="41" a="1"/>
  <c r="N9" i="41" s="1"/>
  <c r="G9" i="41" a="1"/>
  <c r="G9" i="41" s="1"/>
  <c r="L9" i="41" a="1"/>
  <c r="L9" i="41" s="1"/>
  <c r="I9" i="41" a="1"/>
  <c r="I9" i="41" s="1"/>
  <c r="H9" i="41" a="1"/>
  <c r="H9" i="41" s="1"/>
  <c r="N25" i="41" a="1"/>
  <c r="N25" i="41" s="1"/>
  <c r="H25" i="41" a="1"/>
  <c r="H25" i="41" s="1"/>
  <c r="G25" i="41" a="1"/>
  <c r="G25" i="41" s="1"/>
  <c r="N47" i="41" a="1"/>
  <c r="N47" i="41" s="1"/>
  <c r="K47" i="41" a="1"/>
  <c r="K47" i="41" s="1"/>
  <c r="F47" i="41" a="1"/>
  <c r="F47" i="41" s="1"/>
  <c r="N23" i="41" a="1"/>
  <c r="N23" i="41" s="1"/>
  <c r="G23" i="41" a="1"/>
  <c r="G23" i="41" s="1"/>
  <c r="H23" i="41" a="1"/>
  <c r="H23" i="41" s="1"/>
  <c r="F23" i="41" a="1"/>
  <c r="F23" i="41" s="1"/>
  <c r="L23" i="41" a="1"/>
  <c r="L23" i="41" s="1"/>
  <c r="M23" i="41" a="1"/>
  <c r="M23" i="41" s="1"/>
  <c r="K46" i="41" a="1"/>
  <c r="K46" i="41" s="1"/>
  <c r="F46" i="41" a="1"/>
  <c r="F46" i="41" s="1"/>
  <c r="I4" i="41" a="1"/>
  <c r="I4" i="41" s="1"/>
  <c r="J4" i="41" a="1"/>
  <c r="J4" i="41" s="1"/>
  <c r="H4" i="41" a="1"/>
  <c r="H4" i="41" s="1"/>
  <c r="K4" i="41" a="1"/>
  <c r="K4" i="41" s="1"/>
  <c r="L14" i="41" a="1"/>
  <c r="L14" i="41" s="1"/>
  <c r="H14" i="41" a="1"/>
  <c r="H14" i="41" s="1"/>
  <c r="J44" i="41" a="1"/>
  <c r="J44" i="41" s="1"/>
  <c r="L44" i="41" a="1"/>
  <c r="L44" i="41" s="1"/>
  <c r="K44" i="41" a="1"/>
  <c r="K44" i="41" s="1"/>
  <c r="I44" i="41" a="1"/>
  <c r="I44" i="41" s="1"/>
  <c r="G44" i="41" a="1"/>
  <c r="G44" i="41" s="1"/>
  <c r="F44" i="41" a="1"/>
  <c r="F44" i="41" s="1"/>
  <c r="M44" i="41" a="1"/>
  <c r="M44" i="41" s="1"/>
  <c r="K22" i="41" a="1"/>
  <c r="K22" i="41" s="1"/>
  <c r="I22" i="41" a="1"/>
  <c r="I22" i="41" s="1"/>
  <c r="H22" i="41" a="1"/>
  <c r="H22" i="41" s="1"/>
  <c r="J22" i="41" a="1"/>
  <c r="J22" i="41" s="1"/>
  <c r="G22" i="41" a="1"/>
  <c r="G22" i="41" s="1"/>
  <c r="F22" i="41" a="1"/>
  <c r="F22" i="41" s="1"/>
  <c r="L22" i="41" a="1"/>
  <c r="L22" i="41" s="1"/>
  <c r="N22" i="41" a="1"/>
  <c r="N22" i="41" s="1"/>
  <c r="M22" i="41" a="1"/>
  <c r="M22" i="41" s="1"/>
  <c r="K64" i="41" a="1"/>
  <c r="K64" i="41" s="1"/>
  <c r="G64" i="41" a="1"/>
  <c r="G64" i="41" s="1"/>
  <c r="J64" i="41" a="1"/>
  <c r="J64" i="41" s="1"/>
  <c r="I64" i="41" a="1"/>
  <c r="I64" i="41" s="1"/>
  <c r="J37" i="41" a="1"/>
  <c r="J37" i="41" s="1"/>
  <c r="M37" i="41" a="1"/>
  <c r="M37" i="41" s="1"/>
  <c r="N55" i="41" a="1"/>
  <c r="N55" i="41" s="1"/>
  <c r="H55" i="41" a="1"/>
  <c r="H55" i="41" s="1"/>
  <c r="L55" i="41" a="1"/>
  <c r="L55" i="41" s="1"/>
  <c r="I55" i="41" a="1"/>
  <c r="I55" i="41" s="1"/>
  <c r="K55" i="41" a="1"/>
  <c r="K55" i="41" s="1"/>
  <c r="F34" i="41" a="1"/>
  <c r="F34" i="41" s="1"/>
  <c r="H34" i="41" a="1"/>
  <c r="H34" i="41" s="1"/>
  <c r="N41" i="41" a="1"/>
  <c r="N41" i="41" s="1"/>
  <c r="P41" i="41" a="1"/>
  <c r="P41" i="41" s="1"/>
  <c r="P50" i="41" a="1"/>
  <c r="P50" i="41" s="1"/>
  <c r="L58" i="41" a="1"/>
  <c r="L58" i="41" s="1"/>
  <c r="O19" i="41" a="1"/>
  <c r="O19" i="41" s="1"/>
  <c r="G20" i="41" a="1"/>
  <c r="G20" i="41" s="1"/>
  <c r="Q30" i="41" a="1"/>
  <c r="Q30" i="41" s="1"/>
  <c r="S31" i="41" a="1"/>
  <c r="S31" i="41" s="1"/>
  <c r="Q50" i="41" a="1"/>
  <c r="Q50" i="41" s="1"/>
  <c r="O58" i="41" a="1"/>
  <c r="O58" i="41" s="1"/>
  <c r="F59" i="41" a="1"/>
  <c r="F59" i="41" s="1"/>
  <c r="I78" i="41" a="1"/>
  <c r="I78" i="41" s="1"/>
  <c r="J58" i="41" a="1"/>
  <c r="J58" i="41" s="1"/>
  <c r="P16" i="41" a="1"/>
  <c r="P16" i="41" s="1"/>
  <c r="Q16" i="41" a="1"/>
  <c r="Q16" i="41" s="1"/>
  <c r="P19" i="41" a="1"/>
  <c r="P19" i="41" s="1"/>
  <c r="Q19" i="41" a="1"/>
  <c r="Q19" i="41" s="1"/>
  <c r="O20" i="41" a="1"/>
  <c r="O20" i="41" s="1"/>
  <c r="S30" i="41" a="1"/>
  <c r="S30" i="41" s="1"/>
  <c r="P58" i="41" a="1"/>
  <c r="P58" i="41" s="1"/>
  <c r="L59" i="41" a="1"/>
  <c r="L59" i="41" s="1"/>
  <c r="J70" i="41" a="1"/>
  <c r="J70" i="41" s="1"/>
  <c r="O6" i="41" a="1"/>
  <c r="O6" i="41" s="1"/>
  <c r="I7" i="41" a="1"/>
  <c r="I7" i="41" s="1"/>
  <c r="P11" i="41" a="1"/>
  <c r="P11" i="41" s="1"/>
  <c r="J12" i="41" a="1"/>
  <c r="J12" i="41" s="1"/>
  <c r="S16" i="41" a="1"/>
  <c r="S16" i="41" s="1"/>
  <c r="P27" i="41" a="1"/>
  <c r="P27" i="41" s="1"/>
  <c r="Q32" i="41" a="1"/>
  <c r="Q32" i="41" s="1"/>
  <c r="F38" i="41" a="1"/>
  <c r="F38" i="41" s="1"/>
  <c r="J39" i="41" a="1"/>
  <c r="J39" i="41" s="1"/>
  <c r="O43" i="41" a="1"/>
  <c r="O43" i="41" s="1"/>
  <c r="Q44" i="41" a="1"/>
  <c r="Q44" i="41" s="1"/>
  <c r="Q58" i="41" a="1"/>
  <c r="Q58" i="41" s="1"/>
  <c r="O65" i="41" a="1"/>
  <c r="O65" i="41" s="1"/>
  <c r="L70" i="41" a="1"/>
  <c r="L70" i="41" s="1"/>
  <c r="O78" i="41" a="1"/>
  <c r="O78" i="41" s="1"/>
  <c r="O30" i="41" a="1"/>
  <c r="O30" i="41" s="1"/>
  <c r="R30" i="41" a="1"/>
  <c r="R30" i="41" s="1"/>
  <c r="R50" i="41" a="1"/>
  <c r="R50" i="41" s="1"/>
  <c r="Q28" i="41" a="1"/>
  <c r="Q28" i="41" s="1"/>
  <c r="F39" i="41" a="1"/>
  <c r="F39" i="41" s="1"/>
  <c r="R41" i="41" a="1"/>
  <c r="R41" i="41" s="1"/>
  <c r="S50" i="41" a="1"/>
  <c r="S50" i="41" s="1"/>
  <c r="P6" i="41" a="1"/>
  <c r="P6" i="41" s="1"/>
  <c r="R11" i="41" a="1"/>
  <c r="R11" i="41" s="1"/>
  <c r="S19" i="41" a="1"/>
  <c r="S19" i="41" s="1"/>
  <c r="P20" i="41" a="1"/>
  <c r="P20" i="41" s="1"/>
  <c r="H21" i="41" a="1"/>
  <c r="H21" i="41" s="1"/>
  <c r="Q23" i="41" a="1"/>
  <c r="Q23" i="41" s="1"/>
  <c r="Q26" i="41" a="1"/>
  <c r="Q26" i="41" s="1"/>
  <c r="R28" i="41" a="1"/>
  <c r="R28" i="41" s="1"/>
  <c r="P37" i="41" a="1"/>
  <c r="P37" i="41" s="1"/>
  <c r="K39" i="41" a="1"/>
  <c r="K39" i="41" s="1"/>
  <c r="P43" i="41" a="1"/>
  <c r="P43" i="41" s="1"/>
  <c r="M59" i="41" a="1"/>
  <c r="M59" i="41" s="1"/>
  <c r="P62" i="41" a="1"/>
  <c r="P62" i="41" s="1"/>
  <c r="P64" i="41" a="1"/>
  <c r="P64" i="41" s="1"/>
  <c r="P65" i="41" a="1"/>
  <c r="P65" i="41" s="1"/>
  <c r="S69" i="41" a="1"/>
  <c r="S69" i="41" s="1"/>
  <c r="M70" i="41" a="1"/>
  <c r="M70" i="41" s="1"/>
  <c r="P78" i="41" a="1"/>
  <c r="P78" i="41" s="1"/>
  <c r="G81" i="41" a="1"/>
  <c r="G81" i="41" s="1"/>
  <c r="O41" i="41" a="1"/>
  <c r="O41" i="41" s="1"/>
  <c r="P26" i="41" a="1"/>
  <c r="P26" i="41" s="1"/>
  <c r="Q20" i="41" a="1"/>
  <c r="Q20" i="41" s="1"/>
  <c r="O21" i="41" a="1"/>
  <c r="O21" i="41" s="1"/>
  <c r="S23" i="41" a="1"/>
  <c r="S23" i="41" s="1"/>
  <c r="R26" i="41" a="1"/>
  <c r="R26" i="41" s="1"/>
  <c r="Q27" i="41" a="1"/>
  <c r="Q27" i="41" s="1"/>
  <c r="O40" i="41" a="1"/>
  <c r="O40" i="41" s="1"/>
  <c r="H41" i="41" a="1"/>
  <c r="H41" i="41" s="1"/>
  <c r="T41" i="41" a="1"/>
  <c r="T41" i="41" s="1"/>
  <c r="S43" i="41" a="1"/>
  <c r="S43" i="41" s="1"/>
  <c r="S44" i="41" a="1"/>
  <c r="S44" i="41" s="1"/>
  <c r="K49" i="41" a="1"/>
  <c r="K49" i="41" s="1"/>
  <c r="T54" i="41" a="1"/>
  <c r="T54" i="41" s="1"/>
  <c r="N59" i="41" a="1"/>
  <c r="N59" i="41" s="1"/>
  <c r="Q62" i="41" a="1"/>
  <c r="Q62" i="41" s="1"/>
  <c r="Q64" i="41" a="1"/>
  <c r="Q64" i="41" s="1"/>
  <c r="O66" i="41" a="1"/>
  <c r="O66" i="41" s="1"/>
  <c r="R78" i="41" a="1"/>
  <c r="R78" i="41" s="1"/>
  <c r="J19" i="41" a="1"/>
  <c r="J19" i="41" s="1"/>
  <c r="O23" i="41" a="1"/>
  <c r="O23" i="41" s="1"/>
  <c r="Q5" i="41" a="1"/>
  <c r="Q5" i="41" s="1"/>
  <c r="Q6" i="41" a="1"/>
  <c r="Q6" i="41" s="1"/>
  <c r="J7" i="41" a="1"/>
  <c r="J7" i="41" s="1"/>
  <c r="F8" i="41" a="1"/>
  <c r="F8" i="41" s="1"/>
  <c r="S5" i="41" a="1"/>
  <c r="S5" i="41" s="1"/>
  <c r="S6" i="41" a="1"/>
  <c r="S6" i="41" s="1"/>
  <c r="O7" i="41" a="1"/>
  <c r="O7" i="41" s="1"/>
  <c r="I8" i="41" a="1"/>
  <c r="I8" i="41" s="1"/>
  <c r="Q9" i="41" a="1"/>
  <c r="Q9" i="41" s="1"/>
  <c r="S20" i="41" a="1"/>
  <c r="S20" i="41" s="1"/>
  <c r="P21" i="41" a="1"/>
  <c r="P21" i="41" s="1"/>
  <c r="P24" i="41" a="1"/>
  <c r="P24" i="41" s="1"/>
  <c r="S32" i="41" a="1"/>
  <c r="S32" i="41" s="1"/>
  <c r="Q37" i="41" a="1"/>
  <c r="Q37" i="41" s="1"/>
  <c r="O38" i="41" a="1"/>
  <c r="O38" i="41" s="1"/>
  <c r="O39" i="41" a="1"/>
  <c r="O39" i="41" s="1"/>
  <c r="I41" i="41" a="1"/>
  <c r="I41" i="41" s="1"/>
  <c r="I45" i="41" a="1"/>
  <c r="I45" i="41" s="1"/>
  <c r="L49" i="41" a="1"/>
  <c r="L49" i="41" s="1"/>
  <c r="F50" i="41" a="1"/>
  <c r="F50" i="41" s="1"/>
  <c r="M53" i="41" a="1"/>
  <c r="M53" i="41" s="1"/>
  <c r="R62" i="41" a="1"/>
  <c r="R62" i="41" s="1"/>
  <c r="S64" i="41" a="1"/>
  <c r="S64" i="41" s="1"/>
  <c r="Q65" i="41" a="1"/>
  <c r="Q65" i="41" s="1"/>
  <c r="P66" i="41" a="1"/>
  <c r="P66" i="41" s="1"/>
  <c r="P70" i="41" a="1"/>
  <c r="P70" i="41" s="1"/>
  <c r="P76" i="41" a="1"/>
  <c r="P76" i="41" s="1"/>
  <c r="T78" i="41" a="1"/>
  <c r="T78" i="41" s="1"/>
  <c r="G19" i="41" a="1"/>
  <c r="G19" i="41" s="1"/>
  <c r="J8" i="41" a="1"/>
  <c r="J8" i="41" s="1"/>
  <c r="R9" i="41" a="1"/>
  <c r="R9" i="41" s="1"/>
  <c r="L12" i="41" a="1"/>
  <c r="L12" i="41" s="1"/>
  <c r="Q21" i="41" a="1"/>
  <c r="Q21" i="41" s="1"/>
  <c r="T26" i="41" a="1"/>
  <c r="T26" i="41" s="1"/>
  <c r="S36" i="41" a="1"/>
  <c r="S36" i="41" s="1"/>
  <c r="R37" i="41" a="1"/>
  <c r="R37" i="41" s="1"/>
  <c r="P39" i="41" a="1"/>
  <c r="P39" i="41" s="1"/>
  <c r="J41" i="41" a="1"/>
  <c r="J41" i="41" s="1"/>
  <c r="S53" i="41" a="1"/>
  <c r="S53" i="41" s="1"/>
  <c r="R66" i="41" a="1"/>
  <c r="R66" i="41" s="1"/>
  <c r="R70" i="41" a="1"/>
  <c r="R70" i="41" s="1"/>
  <c r="O80" i="41" a="1"/>
  <c r="O80" i="41" s="1"/>
  <c r="Q10" i="41" a="1"/>
  <c r="Q10" i="41" s="1"/>
  <c r="Q13" i="41" a="1"/>
  <c r="Q13" i="41" s="1"/>
  <c r="R39" i="41" a="1"/>
  <c r="R39" i="41" s="1"/>
  <c r="O57" i="41" a="1"/>
  <c r="O57" i="41" s="1"/>
  <c r="T62" i="41" a="1"/>
  <c r="T62" i="41" s="1"/>
  <c r="T66" i="41" a="1"/>
  <c r="T66" i="41" s="1"/>
  <c r="P79" i="41" a="1"/>
  <c r="P79" i="41" s="1"/>
  <c r="N27" i="41" a="1"/>
  <c r="N27" i="41" s="1"/>
  <c r="H27" i="41" a="1"/>
  <c r="H27" i="41" s="1"/>
  <c r="G27" i="41" a="1"/>
  <c r="G27" i="41" s="1"/>
  <c r="L27" i="41" a="1"/>
  <c r="L27" i="41" s="1"/>
  <c r="K27" i="41" a="1"/>
  <c r="K27" i="41" s="1"/>
  <c r="J27" i="41" a="1"/>
  <c r="J27" i="41" s="1"/>
  <c r="M27" i="41" a="1"/>
  <c r="M27" i="41" s="1"/>
  <c r="F27" i="41" a="1"/>
  <c r="F27" i="41" s="1"/>
  <c r="I27" i="41" a="1"/>
  <c r="I27" i="41" s="1"/>
  <c r="I13" i="41" a="1"/>
  <c r="I13" i="41" s="1"/>
  <c r="L13" i="41" a="1"/>
  <c r="L13" i="41" s="1"/>
  <c r="J13" i="41" a="1"/>
  <c r="J13" i="41" s="1"/>
  <c r="H13" i="41" a="1"/>
  <c r="H13" i="41" s="1"/>
  <c r="K13" i="41" a="1"/>
  <c r="K13" i="41" s="1"/>
  <c r="G13" i="41" a="1"/>
  <c r="G13" i="41" s="1"/>
  <c r="N13" i="41" a="1"/>
  <c r="N13" i="41" s="1"/>
  <c r="F13" i="41" a="1"/>
  <c r="F13" i="41" s="1"/>
  <c r="M13" i="41" a="1"/>
  <c r="M13" i="41" s="1"/>
  <c r="N36" i="41" a="1"/>
  <c r="N36" i="41" s="1"/>
  <c r="H36" i="41" a="1"/>
  <c r="H36" i="41" s="1"/>
  <c r="L36" i="41" a="1"/>
  <c r="L36" i="41" s="1"/>
  <c r="F36" i="41" a="1"/>
  <c r="F36" i="41" s="1"/>
  <c r="M36" i="41" a="1"/>
  <c r="M36" i="41" s="1"/>
  <c r="J36" i="41" a="1"/>
  <c r="J36" i="41" s="1"/>
  <c r="I36" i="41" a="1"/>
  <c r="I36" i="41" s="1"/>
  <c r="K36" i="41" a="1"/>
  <c r="K36" i="41" s="1"/>
  <c r="G36" i="41" a="1"/>
  <c r="G36" i="41" s="1"/>
  <c r="L5" i="41" a="1"/>
  <c r="L5" i="41" s="1"/>
  <c r="F5" i="41" a="1"/>
  <c r="F5" i="41" s="1"/>
  <c r="I5" i="41" a="1"/>
  <c r="I5" i="41" s="1"/>
  <c r="N5" i="41" a="1"/>
  <c r="N5" i="41" s="1"/>
  <c r="H5" i="41" a="1"/>
  <c r="H5" i="41" s="1"/>
  <c r="M5" i="41" a="1"/>
  <c r="M5" i="41" s="1"/>
  <c r="K5" i="41" a="1"/>
  <c r="K5" i="41" s="1"/>
  <c r="J5" i="41" a="1"/>
  <c r="J5" i="41" s="1"/>
  <c r="G5" i="41" a="1"/>
  <c r="G5" i="41" s="1"/>
  <c r="L6" i="41" a="1"/>
  <c r="L6" i="41" s="1"/>
  <c r="F6" i="41" a="1"/>
  <c r="F6" i="41" s="1"/>
  <c r="I6" i="41" a="1"/>
  <c r="I6" i="41" s="1"/>
  <c r="K6" i="41" a="1"/>
  <c r="K6" i="41" s="1"/>
  <c r="J6" i="41" a="1"/>
  <c r="J6" i="41" s="1"/>
  <c r="N6" i="41" a="1"/>
  <c r="N6" i="41" s="1"/>
  <c r="G6" i="41" a="1"/>
  <c r="G6" i="41" s="1"/>
  <c r="H6" i="41" a="1"/>
  <c r="H6" i="41" s="1"/>
  <c r="M6" i="41" a="1"/>
  <c r="M6" i="41" s="1"/>
  <c r="F3" i="41" a="1"/>
  <c r="F3" i="41" s="1"/>
  <c r="L3" i="41" a="1"/>
  <c r="L3" i="41" s="1"/>
  <c r="J3" i="41" a="1"/>
  <c r="J3" i="41" s="1"/>
  <c r="K3" i="41" a="1"/>
  <c r="K3" i="41" s="1"/>
  <c r="I3" i="41" a="1"/>
  <c r="I3" i="41" s="1"/>
  <c r="H3" i="41" a="1"/>
  <c r="H3" i="41" s="1"/>
  <c r="N3" i="41" a="1"/>
  <c r="N3" i="41" s="1"/>
  <c r="G3" i="41" a="1"/>
  <c r="G3" i="41" s="1"/>
  <c r="M3" i="41" a="1"/>
  <c r="M3" i="41" s="1"/>
  <c r="F17" i="41" a="1"/>
  <c r="F17" i="41" s="1"/>
  <c r="L17" i="41" a="1"/>
  <c r="L17" i="41" s="1"/>
  <c r="K17" i="41" a="1"/>
  <c r="K17" i="41" s="1"/>
  <c r="I17" i="41" a="1"/>
  <c r="I17" i="41" s="1"/>
  <c r="J17" i="41" a="1"/>
  <c r="J17" i="41" s="1"/>
  <c r="H17" i="41" a="1"/>
  <c r="H17" i="41" s="1"/>
  <c r="G17" i="41" a="1"/>
  <c r="G17" i="41" s="1"/>
  <c r="N17" i="41" a="1"/>
  <c r="N17" i="41" s="1"/>
  <c r="M17" i="41" a="1"/>
  <c r="M17" i="41" s="1"/>
  <c r="M18" i="41" a="1"/>
  <c r="M18" i="41" s="1"/>
  <c r="G18" i="41" a="1"/>
  <c r="G18" i="41" s="1"/>
  <c r="N18" i="41" a="1"/>
  <c r="N18" i="41" s="1"/>
  <c r="I18" i="41" a="1"/>
  <c r="I18" i="41" s="1"/>
  <c r="H18" i="41" a="1"/>
  <c r="H18" i="41" s="1"/>
  <c r="L18" i="41" a="1"/>
  <c r="L18" i="41" s="1"/>
  <c r="F18" i="41" a="1"/>
  <c r="F18" i="41" s="1"/>
  <c r="K18" i="41" a="1"/>
  <c r="K18" i="41" s="1"/>
  <c r="J18" i="41" a="1"/>
  <c r="J18" i="41" s="1"/>
  <c r="J10" i="41" a="1"/>
  <c r="J10" i="41" s="1"/>
  <c r="M10" i="41" a="1"/>
  <c r="M10" i="41" s="1"/>
  <c r="F10" i="41" a="1"/>
  <c r="F10" i="41" s="1"/>
  <c r="K10" i="41" a="1"/>
  <c r="K10" i="41" s="1"/>
  <c r="L10" i="41" a="1"/>
  <c r="L10" i="41" s="1"/>
  <c r="I10" i="41" a="1"/>
  <c r="I10" i="41" s="1"/>
  <c r="H10" i="41" a="1"/>
  <c r="H10" i="41" s="1"/>
  <c r="N10" i="41" a="1"/>
  <c r="N10" i="41" s="1"/>
  <c r="G10" i="41" a="1"/>
  <c r="G10" i="41" s="1"/>
  <c r="I11" i="41" a="1"/>
  <c r="I11" i="41" s="1"/>
  <c r="N11" i="41" a="1"/>
  <c r="N11" i="41" s="1"/>
  <c r="G11" i="41" a="1"/>
  <c r="G11" i="41" s="1"/>
  <c r="M11" i="41" a="1"/>
  <c r="M11" i="41" s="1"/>
  <c r="F11" i="41" a="1"/>
  <c r="F11" i="41" s="1"/>
  <c r="L11" i="41" a="1"/>
  <c r="L11" i="41" s="1"/>
  <c r="J11" i="41" a="1"/>
  <c r="J11" i="41" s="1"/>
  <c r="H11" i="41" a="1"/>
  <c r="H11" i="41" s="1"/>
  <c r="K11" i="41" a="1"/>
  <c r="K11" i="41" s="1"/>
  <c r="S46" i="41" a="1"/>
  <c r="S46" i="41" s="1"/>
  <c r="T46" i="41" a="1"/>
  <c r="T46" i="41" s="1"/>
  <c r="T51" i="41" a="1"/>
  <c r="T51" i="41" s="1"/>
  <c r="S51" i="41" a="1"/>
  <c r="S51" i="41" s="1"/>
  <c r="Q4" i="41" a="1"/>
  <c r="Q4" i="41" s="1"/>
  <c r="I14" i="41" a="1"/>
  <c r="I14" i="41" s="1"/>
  <c r="J14" i="41" a="1"/>
  <c r="J14" i="41" s="1"/>
  <c r="L15" i="41" a="1"/>
  <c r="L15" i="41" s="1"/>
  <c r="N16" i="41" a="1"/>
  <c r="N16" i="41" s="1"/>
  <c r="H16" i="41" a="1"/>
  <c r="H16" i="41" s="1"/>
  <c r="K16" i="41" a="1"/>
  <c r="K16" i="41" s="1"/>
  <c r="L19" i="41" a="1"/>
  <c r="L19" i="41" s="1"/>
  <c r="F19" i="41" a="1"/>
  <c r="F19" i="41" s="1"/>
  <c r="I19" i="41" a="1"/>
  <c r="I19" i="41" s="1"/>
  <c r="L24" i="41" a="1"/>
  <c r="L24" i="41" s="1"/>
  <c r="N24" i="41" a="1"/>
  <c r="N24" i="41" s="1"/>
  <c r="F24" i="41" a="1"/>
  <c r="F24" i="41" s="1"/>
  <c r="M24" i="41" a="1"/>
  <c r="M24" i="41" s="1"/>
  <c r="I25" i="41" a="1"/>
  <c r="I25" i="41" s="1"/>
  <c r="F25" i="41" a="1"/>
  <c r="F25" i="41" s="1"/>
  <c r="L25" i="41" a="1"/>
  <c r="L25" i="41" s="1"/>
  <c r="J25" i="41" a="1"/>
  <c r="J25" i="41" s="1"/>
  <c r="T28" i="41" a="1"/>
  <c r="T28" i="41" s="1"/>
  <c r="J32" i="41" a="1"/>
  <c r="J32" i="41" s="1"/>
  <c r="M32" i="41" a="1"/>
  <c r="M32" i="41" s="1"/>
  <c r="F32" i="41" a="1"/>
  <c r="F32" i="41" s="1"/>
  <c r="H32" i="41" a="1"/>
  <c r="H32" i="41" s="1"/>
  <c r="G32" i="41" a="1"/>
  <c r="G32" i="41" s="1"/>
  <c r="J35" i="41" a="1"/>
  <c r="J35" i="41" s="1"/>
  <c r="H35" i="41" a="1"/>
  <c r="H35" i="41" s="1"/>
  <c r="K35" i="41" a="1"/>
  <c r="K35" i="41" s="1"/>
  <c r="M35" i="41" a="1"/>
  <c r="M35" i="41" s="1"/>
  <c r="L40" i="41" a="1"/>
  <c r="L40" i="41" s="1"/>
  <c r="F40" i="41" a="1"/>
  <c r="F40" i="41" s="1"/>
  <c r="J40" i="41" a="1"/>
  <c r="J40" i="41" s="1"/>
  <c r="H40" i="41" a="1"/>
  <c r="H40" i="41" s="1"/>
  <c r="G40" i="41" a="1"/>
  <c r="G40" i="41" s="1"/>
  <c r="N40" i="41" a="1"/>
  <c r="N40" i="41" s="1"/>
  <c r="I40" i="41" a="1"/>
  <c r="I40" i="41" s="1"/>
  <c r="P60" i="41" a="1"/>
  <c r="P60" i="41" s="1"/>
  <c r="R60" i="41" a="1"/>
  <c r="R60" i="41" s="1"/>
  <c r="Q60" i="41" a="1"/>
  <c r="Q60" i="41" s="1"/>
  <c r="O60" i="41" a="1"/>
  <c r="O60" i="41" s="1"/>
  <c r="O4" i="41" a="1"/>
  <c r="O4" i="41" s="1"/>
  <c r="H7" i="41" a="1"/>
  <c r="H7" i="41" s="1"/>
  <c r="O14" i="41" a="1"/>
  <c r="O14" i="41" s="1"/>
  <c r="P14" i="41" a="1"/>
  <c r="P14" i="41" s="1"/>
  <c r="K28" i="41" a="1"/>
  <c r="K28" i="41" s="1"/>
  <c r="L35" i="41" a="1"/>
  <c r="L35" i="41" s="1"/>
  <c r="T37" i="41" a="1"/>
  <c r="T37" i="41" s="1"/>
  <c r="S37" i="41" a="1"/>
  <c r="S37" i="41" s="1"/>
  <c r="M38" i="41" a="1"/>
  <c r="M38" i="41" s="1"/>
  <c r="G38" i="41" a="1"/>
  <c r="G38" i="41" s="1"/>
  <c r="K38" i="41" a="1"/>
  <c r="K38" i="41" s="1"/>
  <c r="I38" i="41" a="1"/>
  <c r="I38" i="41" s="1"/>
  <c r="J38" i="41" a="1"/>
  <c r="J38" i="41" s="1"/>
  <c r="H38" i="41" a="1"/>
  <c r="H38" i="41" s="1"/>
  <c r="N38" i="41" a="1"/>
  <c r="N38" i="41" s="1"/>
  <c r="M54" i="41" a="1"/>
  <c r="M54" i="41" s="1"/>
  <c r="G54" i="41" a="1"/>
  <c r="G54" i="41" s="1"/>
  <c r="H54" i="41" a="1"/>
  <c r="H54" i="41" s="1"/>
  <c r="N54" i="41" a="1"/>
  <c r="N54" i="41" s="1"/>
  <c r="F54" i="41" a="1"/>
  <c r="F54" i="41" s="1"/>
  <c r="J54" i="41" a="1"/>
  <c r="J54" i="41" s="1"/>
  <c r="L54" i="41" a="1"/>
  <c r="L54" i="41" s="1"/>
  <c r="I54" i="41" a="1"/>
  <c r="I54" i="41" s="1"/>
  <c r="R8" i="41" a="1"/>
  <c r="R8" i="41" s="1"/>
  <c r="Q11" i="41" a="1"/>
  <c r="Q11" i="41" s="1"/>
  <c r="M15" i="41" a="1"/>
  <c r="M15" i="41" s="1"/>
  <c r="I16" i="41" a="1"/>
  <c r="I16" i="41" s="1"/>
  <c r="H19" i="41" a="1"/>
  <c r="H19" i="41" s="1"/>
  <c r="G24" i="41" a="1"/>
  <c r="G24" i="41" s="1"/>
  <c r="M29" i="41" a="1"/>
  <c r="M29" i="41" s="1"/>
  <c r="G29" i="41" a="1"/>
  <c r="G29" i="41" s="1"/>
  <c r="J29" i="41" a="1"/>
  <c r="J29" i="41" s="1"/>
  <c r="L29" i="41" a="1"/>
  <c r="L29" i="41" s="1"/>
  <c r="K29" i="41" a="1"/>
  <c r="K29" i="41" s="1"/>
  <c r="O31" i="41" a="1"/>
  <c r="O31" i="41" s="1"/>
  <c r="T35" i="41" a="1"/>
  <c r="T35" i="41" s="1"/>
  <c r="S35" i="41" a="1"/>
  <c r="S35" i="41" s="1"/>
  <c r="M40" i="41" a="1"/>
  <c r="M40" i="41" s="1"/>
  <c r="T45" i="41" a="1"/>
  <c r="T45" i="41" s="1"/>
  <c r="S45" i="41" a="1"/>
  <c r="S45" i="41" s="1"/>
  <c r="J46" i="41" a="1"/>
  <c r="J46" i="41" s="1"/>
  <c r="I46" i="41" a="1"/>
  <c r="I46" i="41" s="1"/>
  <c r="M46" i="41" a="1"/>
  <c r="M46" i="41" s="1"/>
  <c r="G46" i="41" a="1"/>
  <c r="G46" i="41" s="1"/>
  <c r="N46" i="41" a="1"/>
  <c r="N46" i="41" s="1"/>
  <c r="H46" i="41" a="1"/>
  <c r="H46" i="41" s="1"/>
  <c r="L46" i="41" a="1"/>
  <c r="L46" i="41" s="1"/>
  <c r="I51" i="41" a="1"/>
  <c r="I51" i="41" s="1"/>
  <c r="M51" i="41" a="1"/>
  <c r="M51" i="41" s="1"/>
  <c r="F51" i="41" a="1"/>
  <c r="F51" i="41" s="1"/>
  <c r="L51" i="41" a="1"/>
  <c r="L51" i="41" s="1"/>
  <c r="G51" i="41" a="1"/>
  <c r="G51" i="41" s="1"/>
  <c r="N51" i="41" a="1"/>
  <c r="N51" i="41" s="1"/>
  <c r="K51" i="41" a="1"/>
  <c r="K51" i="41" s="1"/>
  <c r="N52" i="41" a="1"/>
  <c r="N52" i="41" s="1"/>
  <c r="H52" i="41" a="1"/>
  <c r="H52" i="41" s="1"/>
  <c r="I52" i="41" a="1"/>
  <c r="I52" i="41" s="1"/>
  <c r="G52" i="41" a="1"/>
  <c r="G52" i="41" s="1"/>
  <c r="K52" i="41" a="1"/>
  <c r="K52" i="41" s="1"/>
  <c r="M52" i="41" a="1"/>
  <c r="M52" i="41" s="1"/>
  <c r="L52" i="41" a="1"/>
  <c r="L52" i="41" s="1"/>
  <c r="J52" i="41" a="1"/>
  <c r="J52" i="41" s="1"/>
  <c r="I63" i="41" a="1"/>
  <c r="I63" i="41" s="1"/>
  <c r="N63" i="41" a="1"/>
  <c r="N63" i="41" s="1"/>
  <c r="H63" i="41" a="1"/>
  <c r="H63" i="41" s="1"/>
  <c r="M63" i="41" a="1"/>
  <c r="M63" i="41" s="1"/>
  <c r="G63" i="41" a="1"/>
  <c r="G63" i="41" s="1"/>
  <c r="K63" i="41" a="1"/>
  <c r="K63" i="41" s="1"/>
  <c r="J63" i="41" a="1"/>
  <c r="J63" i="41" s="1"/>
  <c r="F63" i="41" a="1"/>
  <c r="F63" i="41" s="1"/>
  <c r="L63" i="41" a="1"/>
  <c r="L63" i="41" s="1"/>
  <c r="P4" i="41" a="1"/>
  <c r="P4" i="41" s="1"/>
  <c r="M4" i="41" a="1"/>
  <c r="M4" i="41" s="1"/>
  <c r="G4" i="41" a="1"/>
  <c r="G4" i="41" s="1"/>
  <c r="O10" i="41" a="1"/>
  <c r="O10" i="41" s="1"/>
  <c r="K14" i="41" a="1"/>
  <c r="K14" i="41" s="1"/>
  <c r="F15" i="41" a="1"/>
  <c r="F15" i="41" s="1"/>
  <c r="L20" i="41" a="1"/>
  <c r="L20" i="41" s="1"/>
  <c r="F20" i="41" a="1"/>
  <c r="F20" i="41" s="1"/>
  <c r="K20" i="41" a="1"/>
  <c r="K20" i="41" s="1"/>
  <c r="K21" i="41" a="1"/>
  <c r="K21" i="41" s="1"/>
  <c r="N21" i="41" a="1"/>
  <c r="N21" i="41" s="1"/>
  <c r="G21" i="41" a="1"/>
  <c r="G21" i="41" s="1"/>
  <c r="M21" i="41" a="1"/>
  <c r="M21" i="41" s="1"/>
  <c r="F21" i="41" a="1"/>
  <c r="F21" i="41" s="1"/>
  <c r="K30" i="41" a="1"/>
  <c r="K30" i="41" s="1"/>
  <c r="I30" i="41" a="1"/>
  <c r="I30" i="41" s="1"/>
  <c r="H30" i="41" a="1"/>
  <c r="H30" i="41" s="1"/>
  <c r="L31" i="41" a="1"/>
  <c r="L31" i="41" s="1"/>
  <c r="F31" i="41" a="1"/>
  <c r="F31" i="41" s="1"/>
  <c r="M31" i="41" a="1"/>
  <c r="M31" i="41" s="1"/>
  <c r="K31" i="41" a="1"/>
  <c r="K31" i="41" s="1"/>
  <c r="J31" i="41" a="1"/>
  <c r="J31" i="41" s="1"/>
  <c r="N31" i="41" a="1"/>
  <c r="N31" i="41" s="1"/>
  <c r="N35" i="41" a="1"/>
  <c r="N35" i="41" s="1"/>
  <c r="P46" i="41" a="1"/>
  <c r="P46" i="41" s="1"/>
  <c r="O46" i="41" a="1"/>
  <c r="O46" i="41" s="1"/>
  <c r="O51" i="41" a="1"/>
  <c r="O51" i="41" s="1"/>
  <c r="R51" i="41" a="1"/>
  <c r="R51" i="41" s="1"/>
  <c r="Q51" i="41" a="1"/>
  <c r="Q51" i="41" s="1"/>
  <c r="P51" i="41" a="1"/>
  <c r="P51" i="41" s="1"/>
  <c r="R53" i="41" a="1"/>
  <c r="R53" i="41" s="1"/>
  <c r="Q53" i="41" a="1"/>
  <c r="Q53" i="41" s="1"/>
  <c r="O53" i="41" a="1"/>
  <c r="O53" i="41" s="1"/>
  <c r="P53" i="41" a="1"/>
  <c r="P53" i="41" s="1"/>
  <c r="L7" i="41" a="1"/>
  <c r="L7" i="41" s="1"/>
  <c r="M14" i="41" a="1"/>
  <c r="M14" i="41" s="1"/>
  <c r="H15" i="41" a="1"/>
  <c r="H15" i="41" s="1"/>
  <c r="L4" i="41" a="1"/>
  <c r="L4" i="41" s="1"/>
  <c r="O5" i="41" a="1"/>
  <c r="O5" i="41" s="1"/>
  <c r="S7" i="41" a="1"/>
  <c r="S7" i="41" s="1"/>
  <c r="G8" i="41" a="1"/>
  <c r="G8" i="41" s="1"/>
  <c r="N8" i="41" a="1"/>
  <c r="N8" i="41" s="1"/>
  <c r="T11" i="41" a="1"/>
  <c r="T11" i="41" s="1"/>
  <c r="F14" i="41" a="1"/>
  <c r="F14" i="41" s="1"/>
  <c r="I15" i="41" a="1"/>
  <c r="I15" i="41" s="1"/>
  <c r="M16" i="41" a="1"/>
  <c r="M16" i="41" s="1"/>
  <c r="Q17" i="41" a="1"/>
  <c r="Q17" i="41" s="1"/>
  <c r="M19" i="41" a="1"/>
  <c r="M19" i="41" s="1"/>
  <c r="I20" i="41" a="1"/>
  <c r="I20" i="41" s="1"/>
  <c r="K25" i="41" a="1"/>
  <c r="K25" i="41" s="1"/>
  <c r="F29" i="41" a="1"/>
  <c r="F29" i="41" s="1"/>
  <c r="Q29" i="41" a="1"/>
  <c r="Q29" i="41" s="1"/>
  <c r="J30" i="41" a="1"/>
  <c r="J30" i="41" s="1"/>
  <c r="H31" i="41" a="1"/>
  <c r="H31" i="41" s="1"/>
  <c r="K32" i="41" a="1"/>
  <c r="K32" i="41" s="1"/>
  <c r="O36" i="41" a="1"/>
  <c r="O36" i="41" s="1"/>
  <c r="P48" i="41" a="1"/>
  <c r="P48" i="41" s="1"/>
  <c r="O48" i="41" a="1"/>
  <c r="O48" i="41" s="1"/>
  <c r="R48" i="41" a="1"/>
  <c r="R48" i="41" s="1"/>
  <c r="J51" i="41" a="1"/>
  <c r="J51" i="41" s="1"/>
  <c r="J61" i="41" a="1"/>
  <c r="J61" i="41" s="1"/>
  <c r="I61" i="41" a="1"/>
  <c r="I61" i="41" s="1"/>
  <c r="N61" i="41" a="1"/>
  <c r="N61" i="41" s="1"/>
  <c r="H61" i="41" a="1"/>
  <c r="H61" i="41" s="1"/>
  <c r="G61" i="41" a="1"/>
  <c r="G61" i="41" s="1"/>
  <c r="F61" i="41" a="1"/>
  <c r="F61" i="41" s="1"/>
  <c r="L61" i="41" a="1"/>
  <c r="L61" i="41" s="1"/>
  <c r="M61" i="41" a="1"/>
  <c r="M61" i="41" s="1"/>
  <c r="K61" i="41" a="1"/>
  <c r="K61" i="41" s="1"/>
  <c r="I28" i="41" a="1"/>
  <c r="I28" i="41" s="1"/>
  <c r="H28" i="41" a="1"/>
  <c r="H28" i="41" s="1"/>
  <c r="G28" i="41" a="1"/>
  <c r="G28" i="41" s="1"/>
  <c r="N28" i="41" a="1"/>
  <c r="N28" i="41" s="1"/>
  <c r="Q31" i="41" a="1"/>
  <c r="Q31" i="41" s="1"/>
  <c r="R10" i="41" a="1"/>
  <c r="R10" i="41" s="1"/>
  <c r="I34" i="41" a="1"/>
  <c r="I34" i="41" s="1"/>
  <c r="M34" i="41" a="1"/>
  <c r="M34" i="41" s="1"/>
  <c r="G34" i="41" a="1"/>
  <c r="G34" i="41" s="1"/>
  <c r="L34" i="41" a="1"/>
  <c r="L34" i="41" s="1"/>
  <c r="K34" i="41" a="1"/>
  <c r="K34" i="41" s="1"/>
  <c r="J34" i="41" a="1"/>
  <c r="J34" i="41" s="1"/>
  <c r="N34" i="41" a="1"/>
  <c r="N34" i="41" s="1"/>
  <c r="I62" i="41" a="1"/>
  <c r="I62" i="41" s="1"/>
  <c r="M62" i="41" a="1"/>
  <c r="M62" i="41" s="1"/>
  <c r="G62" i="41" a="1"/>
  <c r="G62" i="41" s="1"/>
  <c r="J62" i="41" a="1"/>
  <c r="J62" i="41" s="1"/>
  <c r="H62" i="41" a="1"/>
  <c r="H62" i="41" s="1"/>
  <c r="F62" i="41" a="1"/>
  <c r="F62" i="41" s="1"/>
  <c r="L62" i="41" a="1"/>
  <c r="L62" i="41" s="1"/>
  <c r="N62" i="41" a="1"/>
  <c r="N62" i="41" s="1"/>
  <c r="K62" i="41" a="1"/>
  <c r="K62" i="41" s="1"/>
  <c r="R3" i="41" a="1"/>
  <c r="R3" i="41" s="1"/>
  <c r="F4" i="41" a="1"/>
  <c r="F4" i="41" s="1"/>
  <c r="T4" i="41" a="1"/>
  <c r="T4" i="41" s="1"/>
  <c r="F7" i="41" a="1"/>
  <c r="F7" i="41" s="1"/>
  <c r="M7" i="41" a="1"/>
  <c r="M7" i="41" s="1"/>
  <c r="S10" i="41" a="1"/>
  <c r="S10" i="41" s="1"/>
  <c r="S13" i="41" a="1"/>
  <c r="S13" i="41" s="1"/>
  <c r="N14" i="41" a="1"/>
  <c r="N14" i="41" s="1"/>
  <c r="F16" i="41" a="1"/>
  <c r="F16" i="41" s="1"/>
  <c r="I21" i="41" a="1"/>
  <c r="I21" i="41" s="1"/>
  <c r="K24" i="41" a="1"/>
  <c r="K24" i="41" s="1"/>
  <c r="O27" i="41" a="1"/>
  <c r="O27" i="41" s="1"/>
  <c r="T27" i="41" a="1"/>
  <c r="T27" i="41" s="1"/>
  <c r="S27" i="41" a="1"/>
  <c r="S27" i="41" s="1"/>
  <c r="L32" i="41" a="1"/>
  <c r="L32" i="41" s="1"/>
  <c r="S34" i="41" a="1"/>
  <c r="S34" i="41" s="1"/>
  <c r="T34" i="41" a="1"/>
  <c r="T34" i="41" s="1"/>
  <c r="P36" i="41" a="1"/>
  <c r="P36" i="41" s="1"/>
  <c r="F37" i="41" a="1"/>
  <c r="F37" i="41" s="1"/>
  <c r="T39" i="41" a="1"/>
  <c r="T39" i="41" s="1"/>
  <c r="S39" i="41" a="1"/>
  <c r="S39" i="41" s="1"/>
  <c r="R46" i="41" a="1"/>
  <c r="R46" i="41" s="1"/>
  <c r="J49" i="41" a="1"/>
  <c r="J49" i="41" s="1"/>
  <c r="I49" i="41" a="1"/>
  <c r="I49" i="41" s="1"/>
  <c r="H49" i="41" a="1"/>
  <c r="H49" i="41" s="1"/>
  <c r="M49" i="41" a="1"/>
  <c r="M49" i="41" s="1"/>
  <c r="F49" i="41" a="1"/>
  <c r="F49" i="41" s="1"/>
  <c r="P13" i="41" a="1"/>
  <c r="P13" i="41" s="1"/>
  <c r="O13" i="41" a="1"/>
  <c r="O13" i="41" s="1"/>
  <c r="T47" i="41" a="1"/>
  <c r="T47" i="41" s="1"/>
  <c r="S47" i="41" a="1"/>
  <c r="S47" i="41" s="1"/>
  <c r="S2" i="41" a="1"/>
  <c r="S2" i="41" s="1"/>
  <c r="J24" i="41" a="1"/>
  <c r="J24" i="41" s="1"/>
  <c r="T72" i="41" a="1"/>
  <c r="T72" i="41" s="1"/>
  <c r="S72" i="41" a="1"/>
  <c r="S72" i="41" s="1"/>
  <c r="P5" i="41" a="1"/>
  <c r="P5" i="41" s="1"/>
  <c r="H8" i="41" a="1"/>
  <c r="H8" i="41" s="1"/>
  <c r="O8" i="41" a="1"/>
  <c r="O8" i="41" s="1"/>
  <c r="K9" i="41" a="1"/>
  <c r="K9" i="41" s="1"/>
  <c r="G14" i="41" a="1"/>
  <c r="G14" i="41" s="1"/>
  <c r="K15" i="41" a="1"/>
  <c r="K15" i="41" s="1"/>
  <c r="N19" i="41" a="1"/>
  <c r="N19" i="41" s="1"/>
  <c r="J20" i="41" a="1"/>
  <c r="J20" i="41" s="1"/>
  <c r="M25" i="41" a="1"/>
  <c r="M25" i="41" s="1"/>
  <c r="F28" i="41" a="1"/>
  <c r="F28" i="41" s="1"/>
  <c r="R29" i="41" a="1"/>
  <c r="R29" i="41" s="1"/>
  <c r="L30" i="41" a="1"/>
  <c r="L30" i="41" s="1"/>
  <c r="I31" i="41" a="1"/>
  <c r="I31" i="41" s="1"/>
  <c r="F35" i="41" a="1"/>
  <c r="F35" i="41" s="1"/>
  <c r="Q48" i="41" a="1"/>
  <c r="Q48" i="41" s="1"/>
  <c r="G49" i="41" a="1"/>
  <c r="G49" i="41" s="1"/>
  <c r="S29" i="41" a="1"/>
  <c r="S29" i="41" s="1"/>
  <c r="T29" i="41" a="1"/>
  <c r="T29" i="41" s="1"/>
  <c r="P31" i="41" a="1"/>
  <c r="P31" i="41" s="1"/>
  <c r="N4" i="41" a="1"/>
  <c r="N4" i="41" s="1"/>
  <c r="G7" i="41" a="1"/>
  <c r="G7" i="41" s="1"/>
  <c r="N7" i="41" a="1"/>
  <c r="N7" i="41" s="1"/>
  <c r="P12" i="41" a="1"/>
  <c r="P12" i="41" s="1"/>
  <c r="O12" i="41" a="1"/>
  <c r="O12" i="41" s="1"/>
  <c r="G16" i="41" a="1"/>
  <c r="G16" i="41" s="1"/>
  <c r="O16" i="41" a="1"/>
  <c r="O16" i="41" s="1"/>
  <c r="T17" i="41" a="1"/>
  <c r="T17" i="41" s="1"/>
  <c r="M20" i="41" a="1"/>
  <c r="M20" i="41" s="1"/>
  <c r="J21" i="41" a="1"/>
  <c r="J21" i="41" s="1"/>
  <c r="S21" i="41" a="1"/>
  <c r="S21" i="41" s="1"/>
  <c r="J23" i="41" a="1"/>
  <c r="J23" i="41" s="1"/>
  <c r="K23" i="41" a="1"/>
  <c r="K23" i="41" s="1"/>
  <c r="I23" i="41" a="1"/>
  <c r="I23" i="41" s="1"/>
  <c r="J28" i="41" a="1"/>
  <c r="J28" i="41" s="1"/>
  <c r="H29" i="41" a="1"/>
  <c r="H29" i="41" s="1"/>
  <c r="M30" i="41" a="1"/>
  <c r="M30" i="41" s="1"/>
  <c r="N32" i="41" a="1"/>
  <c r="N32" i="41" s="1"/>
  <c r="G35" i="41" a="1"/>
  <c r="G35" i="41" s="1"/>
  <c r="Q36" i="41" a="1"/>
  <c r="Q36" i="41" s="1"/>
  <c r="I37" i="41" a="1"/>
  <c r="I37" i="41" s="1"/>
  <c r="N37" i="41" a="1"/>
  <c r="N37" i="41" s="1"/>
  <c r="H37" i="41" a="1"/>
  <c r="H37" i="41" s="1"/>
  <c r="K37" i="41" a="1"/>
  <c r="K37" i="41" s="1"/>
  <c r="G37" i="41" a="1"/>
  <c r="G37" i="41" s="1"/>
  <c r="L37" i="41" a="1"/>
  <c r="L37" i="41" s="1"/>
  <c r="N65" i="41" a="1"/>
  <c r="N65" i="41" s="1"/>
  <c r="H65" i="41" a="1"/>
  <c r="H65" i="41" s="1"/>
  <c r="M65" i="41" a="1"/>
  <c r="M65" i="41" s="1"/>
  <c r="G65" i="41" a="1"/>
  <c r="G65" i="41" s="1"/>
  <c r="L65" i="41" a="1"/>
  <c r="L65" i="41" s="1"/>
  <c r="F65" i="41" a="1"/>
  <c r="F65" i="41" s="1"/>
  <c r="J65" i="41" a="1"/>
  <c r="J65" i="41" s="1"/>
  <c r="I65" i="41" a="1"/>
  <c r="I65" i="41" s="1"/>
  <c r="Q33" i="41" a="1"/>
  <c r="Q33" i="41" s="1"/>
  <c r="O33" i="41" a="1"/>
  <c r="O33" i="41" s="1"/>
  <c r="Q38" i="41" a="1"/>
  <c r="Q38" i="41" s="1"/>
  <c r="R38" i="41" a="1"/>
  <c r="R38" i="41" s="1"/>
  <c r="O54" i="41" a="1"/>
  <c r="O54" i="41" s="1"/>
  <c r="Q54" i="41" a="1"/>
  <c r="Q54" i="41" s="1"/>
  <c r="R54" i="41" a="1"/>
  <c r="R54" i="41" s="1"/>
  <c r="P54" i="41" a="1"/>
  <c r="P54" i="41" s="1"/>
  <c r="J73" i="41" a="1"/>
  <c r="J73" i="41" s="1"/>
  <c r="I73" i="41" a="1"/>
  <c r="I73" i="41" s="1"/>
  <c r="N73" i="41" a="1"/>
  <c r="N73" i="41" s="1"/>
  <c r="H73" i="41" a="1"/>
  <c r="H73" i="41" s="1"/>
  <c r="L73" i="41" a="1"/>
  <c r="L73" i="41" s="1"/>
  <c r="F73" i="41" a="1"/>
  <c r="F73" i="41" s="1"/>
  <c r="M73" i="41" a="1"/>
  <c r="M73" i="41" s="1"/>
  <c r="G73" i="41" a="1"/>
  <c r="G73" i="41" s="1"/>
  <c r="K73" i="41" a="1"/>
  <c r="K73" i="41" s="1"/>
  <c r="J47" i="41" a="1"/>
  <c r="J47" i="41" s="1"/>
  <c r="I47" i="41" a="1"/>
  <c r="I47" i="41" s="1"/>
  <c r="M47" i="41" a="1"/>
  <c r="M47" i="41" s="1"/>
  <c r="L47" i="41" a="1"/>
  <c r="L47" i="41" s="1"/>
  <c r="L57" i="41" a="1"/>
  <c r="L57" i="41" s="1"/>
  <c r="F57" i="41" a="1"/>
  <c r="F57" i="41" s="1"/>
  <c r="K57" i="41" a="1"/>
  <c r="K57" i="41" s="1"/>
  <c r="J57" i="41" a="1"/>
  <c r="J57" i="41" s="1"/>
  <c r="I57" i="41" a="1"/>
  <c r="I57" i="41" s="1"/>
  <c r="N57" i="41" a="1"/>
  <c r="N57" i="41" s="1"/>
  <c r="G57" i="41" a="1"/>
  <c r="G57" i="41" s="1"/>
  <c r="H57" i="41" a="1"/>
  <c r="H57" i="41" s="1"/>
  <c r="K71" i="41" a="1"/>
  <c r="K71" i="41" s="1"/>
  <c r="J71" i="41" a="1"/>
  <c r="J71" i="41" s="1"/>
  <c r="I71" i="41" a="1"/>
  <c r="I71" i="41" s="1"/>
  <c r="M71" i="41" a="1"/>
  <c r="M71" i="41" s="1"/>
  <c r="G71" i="41" a="1"/>
  <c r="G71" i="41" s="1"/>
  <c r="H71" i="41" a="1"/>
  <c r="H71" i="41" s="1"/>
  <c r="N71" i="41" a="1"/>
  <c r="N71" i="41" s="1"/>
  <c r="L71" i="41" a="1"/>
  <c r="L71" i="41" s="1"/>
  <c r="P47" i="41" a="1"/>
  <c r="P47" i="41" s="1"/>
  <c r="O47" i="41" a="1"/>
  <c r="O47" i="41" s="1"/>
  <c r="P72" i="41" a="1"/>
  <c r="P72" i="41" s="1"/>
  <c r="Q72" i="41" a="1"/>
  <c r="Q72" i="41" s="1"/>
  <c r="R72" i="41" a="1"/>
  <c r="R72" i="41" s="1"/>
  <c r="O72" i="41" a="1"/>
  <c r="O72" i="41" s="1"/>
  <c r="T38" i="41" a="1"/>
  <c r="T38" i="41" s="1"/>
  <c r="L42" i="41" a="1"/>
  <c r="L42" i="41" s="1"/>
  <c r="F42" i="41" a="1"/>
  <c r="F42" i="41" s="1"/>
  <c r="K42" i="41" a="1"/>
  <c r="K42" i="41" s="1"/>
  <c r="I42" i="41" a="1"/>
  <c r="I42" i="41" s="1"/>
  <c r="N42" i="41" a="1"/>
  <c r="N42" i="41" s="1"/>
  <c r="G47" i="41" a="1"/>
  <c r="G47" i="41" s="1"/>
  <c r="Q25" i="41" a="1"/>
  <c r="Q25" i="41" s="1"/>
  <c r="N26" i="41" a="1"/>
  <c r="N26" i="41" s="1"/>
  <c r="P28" i="41" a="1"/>
  <c r="P28" i="41" s="1"/>
  <c r="M41" i="41" a="1"/>
  <c r="M41" i="41" s="1"/>
  <c r="G41" i="41" a="1"/>
  <c r="G41" i="41" s="1"/>
  <c r="L41" i="41" a="1"/>
  <c r="L41" i="41" s="1"/>
  <c r="F41" i="41" a="1"/>
  <c r="F41" i="41" s="1"/>
  <c r="T59" i="41" a="1"/>
  <c r="T59" i="41" s="1"/>
  <c r="S59" i="41" a="1"/>
  <c r="S59" i="41" s="1"/>
  <c r="N39" i="41" a="1"/>
  <c r="N39" i="41" s="1"/>
  <c r="H39" i="41" a="1"/>
  <c r="H39" i="41" s="1"/>
  <c r="M39" i="41" a="1"/>
  <c r="M39" i="41" s="1"/>
  <c r="G39" i="41" a="1"/>
  <c r="G39" i="41" s="1"/>
  <c r="I39" i="41" a="1"/>
  <c r="I39" i="41" s="1"/>
  <c r="H47" i="41" a="1"/>
  <c r="H47" i="41" s="1"/>
  <c r="M26" i="41" a="1"/>
  <c r="M26" i="41" s="1"/>
  <c r="F26" i="41" a="1"/>
  <c r="F26" i="41" s="1"/>
  <c r="J48" i="41" a="1"/>
  <c r="J48" i="41" s="1"/>
  <c r="I48" i="41" a="1"/>
  <c r="I48" i="41" s="1"/>
  <c r="N48" i="41" a="1"/>
  <c r="N48" i="41" s="1"/>
  <c r="H48" i="41" a="1"/>
  <c r="H48" i="41" s="1"/>
  <c r="L48" i="41" a="1"/>
  <c r="L48" i="41" s="1"/>
  <c r="F48" i="41" a="1"/>
  <c r="F48" i="41" s="1"/>
  <c r="M48" i="41" a="1"/>
  <c r="M48" i="41" s="1"/>
  <c r="K48" i="41" a="1"/>
  <c r="K48" i="41" s="1"/>
  <c r="N53" i="41" a="1"/>
  <c r="N53" i="41" s="1"/>
  <c r="H53" i="41" a="1"/>
  <c r="H53" i="41" s="1"/>
  <c r="L53" i="41" a="1"/>
  <c r="L53" i="41" s="1"/>
  <c r="K53" i="41" a="1"/>
  <c r="K53" i="41" s="1"/>
  <c r="J53" i="41" a="1"/>
  <c r="J53" i="41" s="1"/>
  <c r="G53" i="41" a="1"/>
  <c r="G53" i="41" s="1"/>
  <c r="F53" i="41" a="1"/>
  <c r="F53" i="41" s="1"/>
  <c r="Q59" i="41" a="1"/>
  <c r="Q59" i="41" s="1"/>
  <c r="P59" i="41" a="1"/>
  <c r="P59" i="41" s="1"/>
  <c r="O59" i="41" a="1"/>
  <c r="O59" i="41" s="1"/>
  <c r="R59" i="41" a="1"/>
  <c r="R59" i="41" s="1"/>
  <c r="J60" i="41" a="1"/>
  <c r="J60" i="41" s="1"/>
  <c r="N60" i="41" a="1"/>
  <c r="N60" i="41" s="1"/>
  <c r="H60" i="41" a="1"/>
  <c r="H60" i="41" s="1"/>
  <c r="K60" i="41" a="1"/>
  <c r="K60" i="41" s="1"/>
  <c r="I60" i="41" a="1"/>
  <c r="I60" i="41" s="1"/>
  <c r="G60" i="41" a="1"/>
  <c r="G60" i="41" s="1"/>
  <c r="M60" i="41" a="1"/>
  <c r="M60" i="41" s="1"/>
  <c r="R67" i="41" a="1"/>
  <c r="R67" i="41" s="1"/>
  <c r="Q67" i="41" a="1"/>
  <c r="Q67" i="41" s="1"/>
  <c r="O67" i="41" a="1"/>
  <c r="O67" i="41" s="1"/>
  <c r="P67" i="41" a="1"/>
  <c r="P67" i="41" s="1"/>
  <c r="T70" i="41" a="1"/>
  <c r="T70" i="41" s="1"/>
  <c r="S70" i="41" a="1"/>
  <c r="S70" i="41" s="1"/>
  <c r="F60" i="41" a="1"/>
  <c r="F60" i="41" s="1"/>
  <c r="T60" i="41" a="1"/>
  <c r="T60" i="41" s="1"/>
  <c r="S60" i="41" a="1"/>
  <c r="S60" i="41" s="1"/>
  <c r="P61" i="41" a="1"/>
  <c r="P61" i="41" s="1"/>
  <c r="O61" i="41" a="1"/>
  <c r="O61" i="41" s="1"/>
  <c r="R61" i="41" a="1"/>
  <c r="R61" i="41" s="1"/>
  <c r="Q61" i="41" a="1"/>
  <c r="Q61" i="41" s="1"/>
  <c r="L80" i="41" a="1"/>
  <c r="L80" i="41" s="1"/>
  <c r="F80" i="41" a="1"/>
  <c r="F80" i="41" s="1"/>
  <c r="K80" i="41" a="1"/>
  <c r="K80" i="41" s="1"/>
  <c r="J80" i="41" a="1"/>
  <c r="J80" i="41" s="1"/>
  <c r="N80" i="41" a="1"/>
  <c r="N80" i="41" s="1"/>
  <c r="H80" i="41" a="1"/>
  <c r="H80" i="41" s="1"/>
  <c r="G80" i="41" a="1"/>
  <c r="G80" i="41" s="1"/>
  <c r="M80" i="41" a="1"/>
  <c r="M80" i="41" s="1"/>
  <c r="I50" i="41" a="1"/>
  <c r="I50" i="41" s="1"/>
  <c r="L50" i="41" a="1"/>
  <c r="L50" i="41" s="1"/>
  <c r="K50" i="41" a="1"/>
  <c r="K50" i="41" s="1"/>
  <c r="J50" i="41" a="1"/>
  <c r="J50" i="41" s="1"/>
  <c r="N50" i="41" a="1"/>
  <c r="N50" i="41" s="1"/>
  <c r="G50" i="41" a="1"/>
  <c r="G50" i="41" s="1"/>
  <c r="L56" i="41" a="1"/>
  <c r="L56" i="41" s="1"/>
  <c r="F56" i="41" a="1"/>
  <c r="F56" i="41" s="1"/>
  <c r="J56" i="41" a="1"/>
  <c r="J56" i="41" s="1"/>
  <c r="G56" i="41" a="1"/>
  <c r="G56" i="41" s="1"/>
  <c r="N56" i="41" a="1"/>
  <c r="N56" i="41" s="1"/>
  <c r="M56" i="41" a="1"/>
  <c r="M56" i="41" s="1"/>
  <c r="I56" i="41" a="1"/>
  <c r="I56" i="41" s="1"/>
  <c r="M66" i="41" a="1"/>
  <c r="M66" i="41" s="1"/>
  <c r="G66" i="41" a="1"/>
  <c r="G66" i="41" s="1"/>
  <c r="K66" i="41" a="1"/>
  <c r="K66" i="41" s="1"/>
  <c r="F66" i="41" a="1"/>
  <c r="F66" i="41" s="1"/>
  <c r="J66" i="41" a="1"/>
  <c r="J66" i="41" s="1"/>
  <c r="I66" i="41" a="1"/>
  <c r="I66" i="41" s="1"/>
  <c r="R56" i="41" a="1"/>
  <c r="R56" i="41" s="1"/>
  <c r="P56" i="41" a="1"/>
  <c r="P56" i="41" s="1"/>
  <c r="O56" i="41" a="1"/>
  <c r="O56" i="41" s="1"/>
  <c r="Q56" i="41" a="1"/>
  <c r="Q56" i="41" s="1"/>
  <c r="L69" i="41" a="1"/>
  <c r="L69" i="41" s="1"/>
  <c r="F69" i="41" a="1"/>
  <c r="F69" i="41" s="1"/>
  <c r="K69" i="41" a="1"/>
  <c r="K69" i="41" s="1"/>
  <c r="J69" i="41" a="1"/>
  <c r="J69" i="41" s="1"/>
  <c r="N69" i="41" a="1"/>
  <c r="N69" i="41" s="1"/>
  <c r="H69" i="41" a="1"/>
  <c r="H69" i="41" s="1"/>
  <c r="I69" i="41" a="1"/>
  <c r="I69" i="41" s="1"/>
  <c r="I75" i="41" a="1"/>
  <c r="I75" i="41" s="1"/>
  <c r="N75" i="41" a="1"/>
  <c r="N75" i="41" s="1"/>
  <c r="H75" i="41" a="1"/>
  <c r="H75" i="41" s="1"/>
  <c r="M75" i="41" a="1"/>
  <c r="M75" i="41" s="1"/>
  <c r="G75" i="41" a="1"/>
  <c r="G75" i="41" s="1"/>
  <c r="K75" i="41" a="1"/>
  <c r="K75" i="41" s="1"/>
  <c r="F75" i="41" a="1"/>
  <c r="F75" i="41" s="1"/>
  <c r="J75" i="41" a="1"/>
  <c r="J75" i="41" s="1"/>
  <c r="R40" i="41" a="1"/>
  <c r="R40" i="41" s="1"/>
  <c r="P40" i="41" a="1"/>
  <c r="P40" i="41" s="1"/>
  <c r="K45" i="41" a="1"/>
  <c r="K45" i="41" s="1"/>
  <c r="J45" i="41" a="1"/>
  <c r="J45" i="41" s="1"/>
  <c r="L66" i="41" a="1"/>
  <c r="L66" i="41" s="1"/>
  <c r="O75" i="41" a="1"/>
  <c r="O75" i="41" s="1"/>
  <c r="Q75" i="41" a="1"/>
  <c r="Q75" i="41" s="1"/>
  <c r="R75" i="41" a="1"/>
  <c r="R75" i="41" s="1"/>
  <c r="P75" i="41" a="1"/>
  <c r="P75" i="41" s="1"/>
  <c r="N76" i="41" a="1"/>
  <c r="N76" i="41" s="1"/>
  <c r="H76" i="41" a="1"/>
  <c r="H76" i="41" s="1"/>
  <c r="L76" i="41" a="1"/>
  <c r="L76" i="41" s="1"/>
  <c r="F76" i="41" a="1"/>
  <c r="F76" i="41" s="1"/>
  <c r="K76" i="41" a="1"/>
  <c r="K76" i="41" s="1"/>
  <c r="J76" i="41" a="1"/>
  <c r="J76" i="41" s="1"/>
  <c r="I76" i="41" a="1"/>
  <c r="I76" i="41" s="1"/>
  <c r="G76" i="41" a="1"/>
  <c r="G76" i="41" s="1"/>
  <c r="R23" i="41" a="1"/>
  <c r="R23" i="41" s="1"/>
  <c r="Q45" i="41" a="1"/>
  <c r="Q45" i="41" s="1"/>
  <c r="P45" i="41" a="1"/>
  <c r="P45" i="41" s="1"/>
  <c r="T58" i="41" a="1"/>
  <c r="T58" i="41" s="1"/>
  <c r="S58" i="41" a="1"/>
  <c r="S58" i="41" s="1"/>
  <c r="N66" i="41" a="1"/>
  <c r="N66" i="41" s="1"/>
  <c r="T75" i="41" a="1"/>
  <c r="T75" i="41" s="1"/>
  <c r="S75" i="41" a="1"/>
  <c r="S75" i="41" s="1"/>
  <c r="R76" i="41" a="1"/>
  <c r="R76" i="41" s="1"/>
  <c r="O76" i="41" a="1"/>
  <c r="O76" i="41" s="1"/>
  <c r="K58" i="41" a="1"/>
  <c r="K58" i="41" s="1"/>
  <c r="I58" i="41" a="1"/>
  <c r="I58" i="41" s="1"/>
  <c r="O63" i="41" a="1"/>
  <c r="O63" i="41" s="1"/>
  <c r="Q63" i="41" a="1"/>
  <c r="Q63" i="41" s="1"/>
  <c r="L68" i="41" a="1"/>
  <c r="L68" i="41" s="1"/>
  <c r="F68" i="41" a="1"/>
  <c r="F68" i="41" s="1"/>
  <c r="J68" i="41" a="1"/>
  <c r="J68" i="41" s="1"/>
  <c r="Q71" i="41" a="1"/>
  <c r="Q71" i="41" s="1"/>
  <c r="P71" i="41" a="1"/>
  <c r="P71" i="41" s="1"/>
  <c r="O71" i="41" a="1"/>
  <c r="O71" i="41" s="1"/>
  <c r="O42" i="41" a="1"/>
  <c r="O42" i="41" s="1"/>
  <c r="H44" i="41" a="1"/>
  <c r="H44" i="41" s="1"/>
  <c r="N44" i="41" a="1"/>
  <c r="N44" i="41" s="1"/>
  <c r="F55" i="41" a="1"/>
  <c r="F55" i="41" s="1"/>
  <c r="K59" i="41" a="1"/>
  <c r="K59" i="41" s="1"/>
  <c r="J59" i="41" a="1"/>
  <c r="J59" i="41" s="1"/>
  <c r="I59" i="41" a="1"/>
  <c r="I59" i="41" s="1"/>
  <c r="T63" i="41" a="1"/>
  <c r="T63" i="41" s="1"/>
  <c r="S63" i="41" a="1"/>
  <c r="S63" i="41" s="1"/>
  <c r="N68" i="41" a="1"/>
  <c r="N68" i="41" s="1"/>
  <c r="K70" i="41" a="1"/>
  <c r="K70" i="41" s="1"/>
  <c r="I70" i="41" a="1"/>
  <c r="I70" i="41" s="1"/>
  <c r="H74" i="41" a="1"/>
  <c r="H74" i="41" s="1"/>
  <c r="T74" i="41" a="1"/>
  <c r="T74" i="41" s="1"/>
  <c r="M55" i="41" a="1"/>
  <c r="M55" i="41" s="1"/>
  <c r="G55" i="41" a="1"/>
  <c r="G55" i="41" s="1"/>
  <c r="G68" i="41" a="1"/>
  <c r="G68" i="41" s="1"/>
  <c r="I72" i="41" a="1"/>
  <c r="I72" i="41" s="1"/>
  <c r="Q43" i="41" a="1"/>
  <c r="Q43" i="41" s="1"/>
  <c r="O49" i="41" a="1"/>
  <c r="O49" i="41" s="1"/>
  <c r="O52" i="41" a="1"/>
  <c r="O52" i="41" s="1"/>
  <c r="M58" i="41" a="1"/>
  <c r="M58" i="41" s="1"/>
  <c r="R63" i="41" a="1"/>
  <c r="R63" i="41" s="1"/>
  <c r="K72" i="41" a="1"/>
  <c r="K72" i="41" s="1"/>
  <c r="I74" i="41" a="1"/>
  <c r="I74" i="41" s="1"/>
  <c r="M74" i="41" a="1"/>
  <c r="M74" i="41" s="1"/>
  <c r="G74" i="41" a="1"/>
  <c r="G74" i="41" s="1"/>
  <c r="M78" i="41" a="1"/>
  <c r="M78" i="41" s="1"/>
  <c r="G78" i="41" a="1"/>
  <c r="G78" i="41" s="1"/>
  <c r="K78" i="41" a="1"/>
  <c r="K78" i="41" s="1"/>
  <c r="J55" i="41" a="1"/>
  <c r="J55" i="41" s="1"/>
  <c r="F58" i="41" a="1"/>
  <c r="F58" i="41" s="1"/>
  <c r="H59" i="41" a="1"/>
  <c r="H59" i="41" s="1"/>
  <c r="N64" i="41" a="1"/>
  <c r="N64" i="41" s="1"/>
  <c r="H64" i="41" a="1"/>
  <c r="H64" i="41" s="1"/>
  <c r="L64" i="41" a="1"/>
  <c r="L64" i="41" s="1"/>
  <c r="F64" i="41" a="1"/>
  <c r="F64" i="41" s="1"/>
  <c r="H68" i="41" a="1"/>
  <c r="H68" i="41" s="1"/>
  <c r="G70" i="41" a="1"/>
  <c r="G70" i="41" s="1"/>
  <c r="T71" i="41" a="1"/>
  <c r="T71" i="41" s="1"/>
  <c r="N74" i="41" a="1"/>
  <c r="N74" i="41" s="1"/>
  <c r="N78" i="41" a="1"/>
  <c r="N78" i="41" s="1"/>
  <c r="L81" i="41" a="1"/>
  <c r="L81" i="41" s="1"/>
  <c r="F81" i="41" a="1"/>
  <c r="F81" i="41" s="1"/>
  <c r="K81" i="41" a="1"/>
  <c r="K81" i="41" s="1"/>
  <c r="J81" i="41" a="1"/>
  <c r="J81" i="41" s="1"/>
  <c r="N81" i="41" a="1"/>
  <c r="N81" i="41" s="1"/>
  <c r="H81" i="41" a="1"/>
  <c r="H81" i="41" s="1"/>
  <c r="F43" i="41" a="1"/>
  <c r="F43" i="41" s="1"/>
  <c r="Q49" i="41" a="1"/>
  <c r="Q49" i="41" s="1"/>
  <c r="N58" i="41" a="1"/>
  <c r="N58" i="41" s="1"/>
  <c r="M64" i="41" a="1"/>
  <c r="M64" i="41" s="1"/>
  <c r="I68" i="41" a="1"/>
  <c r="I68" i="41" s="1"/>
  <c r="H70" i="41" a="1"/>
  <c r="H70" i="41" s="1"/>
  <c r="G58" i="41" a="1"/>
  <c r="G58" i="41" s="1"/>
  <c r="S61" i="41" a="1"/>
  <c r="S61" i="41" s="1"/>
  <c r="J72" i="41" a="1"/>
  <c r="J72" i="41" s="1"/>
  <c r="N72" i="41" a="1"/>
  <c r="N72" i="41" s="1"/>
  <c r="H72" i="41" a="1"/>
  <c r="H72" i="41" s="1"/>
  <c r="P73" i="41" a="1"/>
  <c r="P73" i="41" s="1"/>
  <c r="O73" i="41" a="1"/>
  <c r="O73" i="41" s="1"/>
  <c r="R73" i="41" a="1"/>
  <c r="R73" i="41" s="1"/>
  <c r="N77" i="41" a="1"/>
  <c r="N77" i="41" s="1"/>
  <c r="H77" i="41" a="1"/>
  <c r="H77" i="41" s="1"/>
  <c r="M77" i="41" a="1"/>
  <c r="M77" i="41" s="1"/>
  <c r="G77" i="41" a="1"/>
  <c r="G77" i="41" s="1"/>
  <c r="L77" i="41" a="1"/>
  <c r="L77" i="41" s="1"/>
  <c r="F77" i="41" a="1"/>
  <c r="F77" i="41" s="1"/>
  <c r="J77" i="41" a="1"/>
  <c r="J77" i="41" s="1"/>
  <c r="I67" i="41" a="1"/>
  <c r="I67" i="41" s="1"/>
  <c r="I79" i="41" a="1"/>
  <c r="I79" i="41" s="1"/>
  <c r="O79" i="41" a="1"/>
  <c r="O79" i="41" s="1"/>
  <c r="P68" i="41" a="1"/>
  <c r="P68" i="41" s="1"/>
  <c r="O70" i="41" a="1"/>
  <c r="O70" i="41" s="1"/>
  <c r="P80" i="41" a="1"/>
  <c r="P80" i="41" s="1"/>
  <c r="Q79" i="41" a="1"/>
  <c r="Q79" i="41" s="1"/>
  <c r="Q80" i="41" a="1"/>
  <c r="Q80" i="41" s="1"/>
  <c r="S65" i="41" a="1"/>
  <c r="S65" i="41" s="1"/>
  <c r="F67" i="41" a="1"/>
  <c r="F67" i="41" s="1"/>
  <c r="L67" i="41" a="1"/>
  <c r="L67" i="41" s="1"/>
  <c r="S77" i="41" a="1"/>
  <c r="S77" i="41" s="1"/>
  <c r="F79" i="41" a="1"/>
  <c r="F79" i="41" s="1"/>
  <c r="L79" i="41" a="1"/>
  <c r="L79" i="41" s="1"/>
  <c r="G67" i="41" a="1"/>
  <c r="G67" i="41" s="1"/>
  <c r="G79" i="41" a="1"/>
  <c r="G79" i="41" s="1"/>
  <c r="Q2" i="41" a="1"/>
  <c r="Q2" i="41" s="1"/>
  <c r="K2" i="41" a="1"/>
  <c r="K2" i="41" s="1"/>
  <c r="G2" i="41" a="1"/>
  <c r="G2" i="41" s="1"/>
  <c r="L2" i="41" a="1"/>
  <c r="L2" i="41" s="1"/>
  <c r="J2" i="41" a="1"/>
  <c r="J2" i="41" s="1"/>
  <c r="H2" i="41" a="1"/>
  <c r="H2" i="41" s="1"/>
  <c r="F2" i="41" a="1"/>
  <c r="F2" i="41" s="1"/>
  <c r="N2" i="41" a="1"/>
  <c r="N2" i="41" s="1"/>
  <c r="P2" i="41" a="1"/>
  <c r="P2" i="41" s="1"/>
  <c r="R2" i="41" a="1"/>
  <c r="R2" i="41" s="1"/>
  <c r="M2" i="41" a="1"/>
  <c r="M2" i="41" s="1"/>
  <c r="A2" i="41" l="1"/>
  <c r="M18" i="5" l="1" a="1"/>
  <c r="M18" i="5" s="1"/>
  <c r="G18" i="5" a="1"/>
  <c r="G18" i="5" s="1"/>
  <c r="L13" i="5" a="1"/>
  <c r="L13" i="5" s="1"/>
  <c r="F13" i="5" a="1"/>
  <c r="F13" i="5" s="1"/>
  <c r="F18" i="5" a="1"/>
  <c r="F18" i="5" s="1"/>
  <c r="D17" i="5" a="1"/>
  <c r="D17" i="5" s="1"/>
  <c r="D10" i="5" a="1"/>
  <c r="D10" i="5" s="1"/>
  <c r="D16" i="5" a="1"/>
  <c r="D16" i="5" s="1"/>
  <c r="J18" i="5" a="1"/>
  <c r="J18" i="5" s="1"/>
  <c r="L18" i="5" a="1"/>
  <c r="L18" i="5" s="1"/>
  <c r="K13" i="5" a="1"/>
  <c r="K13" i="5" s="1"/>
  <c r="K18" i="5" a="1"/>
  <c r="K18" i="5" s="1"/>
  <c r="J13" i="5" a="1"/>
  <c r="J13" i="5" s="1"/>
  <c r="I13" i="5" a="1"/>
  <c r="I13" i="5" s="1"/>
  <c r="E18" i="5" a="1"/>
  <c r="E18" i="5" s="1"/>
  <c r="O13" i="5" a="1"/>
  <c r="O13" i="5" s="1"/>
  <c r="O18" i="5" a="1"/>
  <c r="O18" i="5" s="1"/>
  <c r="I18" i="5" a="1"/>
  <c r="I18" i="5" s="1"/>
  <c r="N13" i="5" a="1"/>
  <c r="N13" i="5" s="1"/>
  <c r="H13" i="5" a="1"/>
  <c r="H13" i="5" s="1"/>
  <c r="D12" i="5" a="1"/>
  <c r="D12" i="5" s="1"/>
  <c r="H18" i="5" a="1"/>
  <c r="H18" i="5" s="1"/>
  <c r="G13" i="5" a="1"/>
  <c r="G13" i="5" s="1"/>
  <c r="E13" i="5" a="1"/>
  <c r="E13" i="5" s="1"/>
  <c r="N18" i="5" a="1"/>
  <c r="N18" i="5" s="1"/>
  <c r="M13" i="5" a="1"/>
  <c r="M13" i="5" s="1"/>
  <c r="D11" i="5" a="1"/>
  <c r="D11" i="5" s="1"/>
  <c r="D15" i="5" a="1"/>
  <c r="D15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B3151C-9D5A-4F8F-B4C1-E59E4A793945}" keepAlive="1" name="Query - Megaflex" description="Connection to the 'Megaflex' query in the workbook." type="5" refreshedVersion="8" background="1" saveData="1">
    <dbPr connection="Provider=Microsoft.Mashup.OleDb.1;Data Source=$Workbook$;Location=Megaflex;Extended Properties=&quot;&quot;" command="SELECT * FROM [Megaflex]"/>
  </connection>
  <connection id="2" xr16:uid="{3A26331A-8ABF-49F8-B5D7-53F3134D6E78}" keepAlive="1" name="Query - Megaflex - Ancillary" description="Connection to the 'Megaflex - Ancillary' query in the workbook." type="5" refreshedVersion="8" background="1" saveData="1">
    <dbPr connection="Provider=Microsoft.Mashup.OleDb.1;Data Source=$Workbook$;Location=&quot;Megaflex - Ancillary&quot;;Extended Properties=&quot;&quot;" command="SELECT * FROM [Megaflex - Ancillary]"/>
  </connection>
  <connection id="3" xr16:uid="{C9F41C84-3591-4165-AD17-548A5C0EEBD1}" keepAlive="1" name="Query - Megaflex - Distribution network charges" description="Connection to the 'Megaflex - Distribution network charges' query in the workbook." type="5" refreshedVersion="8" background="1" saveData="1">
    <dbPr connection="Provider=Microsoft.Mashup.OleDb.1;Data Source=$Workbook$;Location=&quot;Megaflex - Distribution network charges&quot;;Extended Properties=&quot;&quot;" command="SELECT * FROM [Megaflex - Distribution network charges]"/>
  </connection>
  <connection id="4" xr16:uid="{6FF6026C-4999-4B81-A32F-756ABF3178FC}" keepAlive="1" name="Query - Megaflex - Electrification and rural network subsidy charge [c/kWh]" description="Connection to the 'Megaflex - Electrification and rural network subsidy charge [c/kWh]' query in the workbook." type="5" refreshedVersion="8" background="1" saveData="1">
    <dbPr connection="Provider=Microsoft.Mashup.OleDb.1;Data Source=$Workbook$;Location=&quot;Megaflex - Electrification and rural network subsidy charge [c/kWh]&quot;;Extended Properties=&quot;&quot;" command="SELECT * FROM [Megaflex - Electrification and rural network subsidy charge [c/kWh]]]"/>
  </connection>
  <connection id="5" xr16:uid="{DF4EB0A4-A7A5-4FCB-B516-D868CFBBC6EB}" keepAlive="1" name="Query - Megaflex - Reactive Energy" description="Connection to the 'Megaflex - Reactive Energy' query in the workbook." type="5" refreshedVersion="8" background="1" saveData="1">
    <dbPr connection="Provider=Microsoft.Mashup.OleDb.1;Data Source=$Workbook$;Location=&quot;Megaflex - Reactive Energy&quot;;Extended Properties=&quot;&quot;" command="SELECT * FROM [Megaflex - Reactive Energy]"/>
  </connection>
  <connection id="6" xr16:uid="{9AAD22CB-C920-4264-948D-2F4239AC3754}" keepAlive="1" name="Query - Megaflex - Reactive Energy (2)" description="Connection to the 'Megaflex - Reactive Energy (2)' query in the workbook." type="5" refreshedVersion="8" background="1" saveData="1">
    <dbPr connection="Provider=Microsoft.Mashup.OleDb.1;Data Source=$Workbook$;Location=&quot;Megaflex - Reactive Energy (2)&quot;;Extended Properties=&quot;&quot;" command="SELECT * FROM [Megaflex - Reactive Energy (2)]"/>
  </connection>
  <connection id="7" xr16:uid="{16C3999E-52E7-4071-9755-24772B971650}" keepAlive="1" name="Query - Megaflex - Service &amp; Admin" description="Connection to the 'Megaflex - Service &amp; Admin' query in the workbook." type="5" refreshedVersion="8" background="1" saveData="1">
    <dbPr connection="Provider=Microsoft.Mashup.OleDb.1;Data Source=$Workbook$;Location=&quot;Megaflex - Service &amp; Admin&quot;;Extended Properties=&quot;&quot;" command="SELECT * FROM [Megaflex - Service &amp; Admin]"/>
  </connection>
  <connection id="8" xr16:uid="{2F4F97BC-FF47-4909-92A0-00A1844DE68D}" keepAlive="1" name="Query - Miniflex - Ancillary" description="Connection to the 'Miniflex - Ancillary' query in the workbook." type="5" refreshedVersion="8" background="1" saveData="1">
    <dbPr connection="Provider=Microsoft.Mashup.OleDb.1;Data Source=$Workbook$;Location=&quot;Miniflex - Ancillary&quot;;Extended Properties=&quot;&quot;" command="SELECT * FROM [Miniflex - Ancillary]"/>
  </connection>
  <connection id="9" xr16:uid="{842279A2-C379-4DD3-A21F-062015ED3904}" keepAlive="1" name="Query - Miniflex - Electification Sub" description="Connection to the 'Miniflex - Electification Sub' query in the workbook." type="5" refreshedVersion="8" background="1" saveData="1">
    <dbPr connection="Provider=Microsoft.Mashup.OleDb.1;Data Source=$Workbook$;Location=&quot;Miniflex - Electification Sub&quot;;Extended Properties=&quot;&quot;" command="SELECT * FROM [Miniflex - Electification Sub]"/>
  </connection>
  <connection id="10" xr16:uid="{729FE74E-1A7F-4248-8643-6DDFCBEBD2E7}" keepAlive="1" name="Query - Miniflex - Energy &amp; Transmission" description="Connection to the 'Miniflex - Energy &amp; Transmission' query in the workbook." type="5" refreshedVersion="8" background="1" saveData="1">
    <dbPr connection="Provider=Microsoft.Mashup.OleDb.1;Data Source=$Workbook$;Location=&quot;Miniflex - Energy &amp; Transmission&quot;;Extended Properties=&quot;&quot;" command="SELECT * FROM [Miniflex - Energy &amp; Transmission]"/>
  </connection>
  <connection id="11" xr16:uid="{FC5718C9-CC91-4448-8757-C1E7570EB40F}" keepAlive="1" name="Query - Miniflex - Low Voltage Sub" description="Connection to the 'Miniflex - Low Voltage Sub' query in the workbook." type="5" refreshedVersion="8" background="1" saveData="1">
    <dbPr connection="Provider=Microsoft.Mashup.OleDb.1;Data Source=$Workbook$;Location=&quot;Miniflex - Low Voltage Sub&quot;;Extended Properties=&quot;&quot;" command="SELECT * FROM [Miniflex - Low Voltage Sub]"/>
  </connection>
  <connection id="12" xr16:uid="{4A6E5967-E3B3-47AE-85FD-9BB8BDB4E4E2}" keepAlive="1" name="Query - Miniflex - Reactive Energy" description="Connection to the 'Miniflex - Reactive Energy' query in the workbook." type="5" refreshedVersion="8" background="1" saveData="1">
    <dbPr connection="Provider=Microsoft.Mashup.OleDb.1;Data Source=$Workbook$;Location=&quot;Miniflex - Reactive Energy&quot;;Extended Properties=&quot;&quot;" command="SELECT * FROM [Miniflex - Reactive Energy]"/>
  </connection>
  <connection id="13" xr16:uid="{66E45842-FF1B-4DDA-9290-D15533B32C49}" keepAlive="1" name="Query - Miniflex - Service &amp; Admin" description="Connection to the 'Miniflex - Service &amp; Admin' query in the workbook." type="5" refreshedVersion="8" background="1" saveData="1">
    <dbPr connection="Provider=Microsoft.Mashup.OleDb.1;Data Source=$Workbook$;Location=&quot;Miniflex - Service &amp; Admin&quot;;Extended Properties=&quot;&quot;" command="SELECT * FROM [Miniflex - Service &amp; Admin]"/>
  </connection>
  <connection id="14" xr16:uid="{C3B7FF9D-0D8A-408B-AD59-761873904E22}" keepAlive="1" name="Query - NightSave Rural - Ancillary" description="Connection to the 'NightSave Rural - Ancillary' query in the workbook." type="5" refreshedVersion="8" background="1" saveData="1">
    <dbPr connection="Provider=Microsoft.Mashup.OleDb.1;Data Source=$Workbook$;Location=&quot;NightSave Rural - Ancillary&quot;;Extended Properties=&quot;&quot;" command="SELECT * FROM [NightSave Rural - Ancillary]"/>
  </connection>
  <connection id="15" xr16:uid="{DF7AE7FA-C6EA-4A32-81C4-61F6C802AB27}" keepAlive="1" name="Query - NightSave Rural - Energy" description="Connection to the 'NightSave Rural - Energy' query in the workbook." type="5" refreshedVersion="8" background="1" saveData="1">
    <dbPr connection="Provider=Microsoft.Mashup.OleDb.1;Data Source=$Workbook$;Location=&quot;NightSave Rural - Energy&quot;;Extended Properties=&quot;&quot;" command="SELECT * FROM [NightSave Rural - Energy]"/>
  </connection>
  <connection id="16" xr16:uid="{7789C4C4-1CD9-4D84-9F7D-B7789D2B1446}" keepAlive="1" name="Query - NightSave Rural - Service &amp; Admin" description="Connection to the 'NightSave Rural - Service &amp; Admin' query in the workbook." type="5" refreshedVersion="8" background="1" saveData="1">
    <dbPr connection="Provider=Microsoft.Mashup.OleDb.1;Data Source=$Workbook$;Location=&quot;NightSave Rural - Service &amp; Admin&quot;;Extended Properties=&quot;&quot;" command="SELECT * FROM [NightSave Rural - Service &amp; Admin]"/>
  </connection>
  <connection id="17" xr16:uid="{C361A79E-0FB6-4811-8B7C-9201C783B7DB}" keepAlive="1" name="Query - Nightsave UrbanL - Ancillary" description="Connection to the 'Nightsave UrbanL - Ancillary' query in the workbook." type="5" refreshedVersion="8" background="1" saveData="1">
    <dbPr connection="Provider=Microsoft.Mashup.OleDb.1;Data Source=$Workbook$;Location=&quot;Nightsave UrbanL - Ancillary&quot;;Extended Properties=&quot;&quot;" command="SELECT * FROM [Nightsave UrbanL - Ancillary]"/>
  </connection>
  <connection id="18" xr16:uid="{AED364B0-6693-4D86-A414-C783B7DE7D08}" keepAlive="1" name="Query - NightSave UrbanL - Energy" description="Connection to the 'NightSave UrbanL - Energy' query in the workbook." type="5" refreshedVersion="8" background="1" saveData="1">
    <dbPr connection="Provider=Microsoft.Mashup.OleDb.1;Data Source=$Workbook$;Location=&quot;NightSave UrbanL - Energy&quot;;Extended Properties=&quot;&quot;" command="SELECT * FROM [NightSave UrbanL - Energy]"/>
  </connection>
  <connection id="19" xr16:uid="{63704123-B9C4-467B-BDE4-F5DF6A6FF730}" keepAlive="1" name="Query - NightSave UrbanL - Network Charges" description="Connection to the 'NightSave UrbanL - Network Charges' query in the workbook." type="5" refreshedVersion="8" background="1" saveData="1">
    <dbPr connection="Provider=Microsoft.Mashup.OleDb.1;Data Source=$Workbook$;Location=&quot;NightSave UrbanL - Network Charges&quot;;Extended Properties=&quot;&quot;" command="SELECT * FROM [NightSave UrbanL - Network Charges]"/>
  </connection>
  <connection id="20" xr16:uid="{D6737D80-D977-46E3-BBE0-1B431DABCE71}" keepAlive="1" name="Query - NightSave UrbanL - Service &amp; Admin" description="Connection to the 'NightSave UrbanL - Service &amp; Admin' query in the workbook." type="5" refreshedVersion="8" background="1" saveData="1">
    <dbPr connection="Provider=Microsoft.Mashup.OleDb.1;Data Source=$Workbook$;Location=&quot;NightSave UrbanL - Service &amp; Admin&quot;;Extended Properties=&quot;&quot;" command="SELECT * FROM [NightSave UrbanL - Service &amp; Admin]"/>
  </connection>
  <connection id="21" xr16:uid="{BC893A0C-9096-40D8-AF18-F8036D03B3A7}" keepAlive="1" name="Query - NightSave UrbanS - Ancillary" description="Connection to the 'NightSave UrbanS - Ancillary' query in the workbook." type="5" refreshedVersion="8" background="1" saveData="1">
    <dbPr connection="Provider=Microsoft.Mashup.OleDb.1;Data Source=$Workbook$;Location=&quot;NightSave UrbanS - Ancillary&quot;;Extended Properties=&quot;&quot;" command="SELECT * FROM [NightSave UrbanS - Ancillary]"/>
  </connection>
  <connection id="22" xr16:uid="{BA18B451-7219-45E9-9AF9-55AB6ED7B4C9}" keepAlive="1" name="Query - NightSave UrbanS - Energy" description="Connection to the 'NightSave UrbanS - Energy' query in the workbook." type="5" refreshedVersion="8" background="1" saveData="1">
    <dbPr connection="Provider=Microsoft.Mashup.OleDb.1;Data Source=$Workbook$;Location=&quot;NightSave UrbanS - Energy&quot;;Extended Properties=&quot;&quot;" command="SELECT * FROM [NightSave UrbanS - Energy]"/>
  </connection>
  <connection id="23" xr16:uid="{C41E2282-344A-4363-A505-9556FB374F1E}" keepAlive="1" name="Query - NightSave UrbanS - Network" description="Connection to the 'NightSave UrbanS - Network' query in the workbook." type="5" refreshedVersion="8" background="1" saveData="1">
    <dbPr connection="Provider=Microsoft.Mashup.OleDb.1;Data Source=$Workbook$;Location=&quot;NightSave UrbanS - Network&quot;;Extended Properties=&quot;&quot;" command="SELECT * FROM [NightSave UrbanS - Network]"/>
  </connection>
  <connection id="24" xr16:uid="{B5FD970D-9728-40FC-8B53-5DDFB4C30BE5}" keepAlive="1" name="Query - NightSave UrbanS - Service &amp; Admin" description="Connection to the 'NightSave UrbanS - Service &amp; Admin' query in the workbook." type="5" refreshedVersion="8" background="1" saveData="1">
    <dbPr connection="Provider=Microsoft.Mashup.OleDb.1;Data Source=$Workbook$;Location=&quot;NightSave UrbanS - Service &amp; Admin&quot;;Extended Properties=&quot;&quot;" command="SELECT * FROM [NightSave UrbanS - Service &amp; Admin]"/>
  </connection>
  <connection id="25" xr16:uid="{277559C4-8C23-48A8-968C-A73CAAADBDE9}" keepAlive="1" name="Query - Ruraflex - Ancillary &amp; Demand" description="Connection to the 'Ruraflex - Ancillary &amp; Demand' query in the workbook." type="5" refreshedVersion="8" background="1" saveData="1">
    <dbPr connection="Provider=Microsoft.Mashup.OleDb.1;Data Source=$Workbook$;Location=&quot;Ruraflex - Ancillary &amp; Demand&quot;;Extended Properties=&quot;&quot;" command="SELECT * FROM [Ruraflex - Ancillary &amp; Demand]"/>
  </connection>
  <connection id="26" xr16:uid="{58F5FDBC-6932-4942-A1FA-519E6641FAD6}" keepAlive="1" name="Query - Ruraflex - Energy" description="Connection to the 'Ruraflex - Energy' query in the workbook." type="5" refreshedVersion="8" background="1" saveData="1">
    <dbPr connection="Provider=Microsoft.Mashup.OleDb.1;Data Source=$Workbook$;Location=&quot;Ruraflex - Energy&quot;;Extended Properties=&quot;&quot;" command="SELECT * FROM [Ruraflex - Energy]"/>
  </connection>
  <connection id="27" xr16:uid="{4F055095-B8DE-4B5D-88F2-3D758CD085C5}" keepAlive="1" name="Query - Ruraflex - Service &amp; Admin" description="Connection to the 'Ruraflex - Service &amp; Admin' query in the workbook." type="5" refreshedVersion="8" background="1" saveData="1">
    <dbPr connection="Provider=Microsoft.Mashup.OleDb.1;Data Source=$Workbook$;Location=&quot;Ruraflex - Service &amp; Admin&quot;;Extended Properties=&quot;&quot;" command="SELECT * FROM [Ruraflex - Service &amp; Admin]"/>
  </connection>
  <connection id="28" xr16:uid="{2B3753F0-A1A5-4345-82CF-826659EA2544}" keepAlive="1" name="Query - TableFileLocation" description="Connection to the 'TableFileLocation' query in the workbook." type="5" refreshedVersion="0" background="1" saveData="1">
    <dbPr connection="Provider=Microsoft.Mashup.OleDb.1;Data Source=$Workbook$;Location=TableFileLocation;Extended Properties=&quot;&quot;" command="SELECT * FROM [TableFileLocation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<sst xmlns="http://schemas.openxmlformats.org/spreadsheetml/2006/main" count="1808" uniqueCount="668">
  <si>
    <t>Peak</t>
  </si>
  <si>
    <t>Standard</t>
  </si>
  <si>
    <t>Voltage</t>
  </si>
  <si>
    <t>≤ 300km</t>
  </si>
  <si>
    <t>&lt; 500V</t>
  </si>
  <si>
    <t>634.05</t>
  </si>
  <si>
    <t>192.94</t>
  </si>
  <si>
    <t>105.28</t>
  </si>
  <si>
    <t>207.57</t>
  </si>
  <si>
    <t>143.26</t>
  </si>
  <si>
    <t>91.31</t>
  </si>
  <si>
    <t>R17.67</t>
  </si>
  <si>
    <t>R20.32</t>
  </si>
  <si>
    <t>≥ 500V &amp; &lt; 66kV</t>
  </si>
  <si>
    <t>624.05</t>
  </si>
  <si>
    <t>189.08</t>
  </si>
  <si>
    <t>102.70</t>
  </si>
  <si>
    <t>203.57</t>
  </si>
  <si>
    <t>140.10</t>
  </si>
  <si>
    <t>88.91</t>
  </si>
  <si>
    <t>R16.12</t>
  </si>
  <si>
    <t>≥ 66kV &amp; ≤ 132kV</t>
  </si>
  <si>
    <t>604.37</t>
  </si>
  <si>
    <t>183.08</t>
  </si>
  <si>
    <t>99.43</t>
  </si>
  <si>
    <t>197.16</t>
  </si>
  <si>
    <t>135.73</t>
  </si>
  <si>
    <t>86.08</t>
  </si>
  <si>
    <t>R15.68</t>
  </si>
  <si>
    <t>&gt; 132kV*</t>
  </si>
  <si>
    <t>569.57</t>
  </si>
  <si>
    <t>172.54</t>
  </si>
  <si>
    <t>93.69</t>
  </si>
  <si>
    <t>185.80</t>
  </si>
  <si>
    <t>127.87</t>
  </si>
  <si>
    <t>81.11</t>
  </si>
  <si>
    <t>R19.86</t>
  </si>
  <si>
    <t>&gt; 300km and
≤ 600km</t>
  </si>
  <si>
    <t>639.22</t>
  </si>
  <si>
    <t>193.63</t>
  </si>
  <si>
    <t>105.13</t>
  </si>
  <si>
    <t>208.52</t>
  </si>
  <si>
    <t>143.55</t>
  </si>
  <si>
    <t>91.08</t>
  </si>
  <si>
    <t>104.74</t>
  </si>
  <si>
    <t>R17.74</t>
  </si>
  <si>
    <t>630.30</t>
  </si>
  <si>
    <t>190.94</t>
  </si>
  <si>
    <t>103.68</t>
  </si>
  <si>
    <t>205.65</t>
  </si>
  <si>
    <t>141.52</t>
  </si>
  <si>
    <t>89.77</t>
  </si>
  <si>
    <t>R16.31</t>
  </si>
  <si>
    <t>610.28</t>
  </si>
  <si>
    <t>184.86</t>
  </si>
  <si>
    <t>100.39</t>
  </si>
  <si>
    <t>199.09</t>
  </si>
  <si>
    <t>137.00</t>
  </si>
  <si>
    <t>86.90</t>
  </si>
  <si>
    <t>R15.81</t>
  </si>
  <si>
    <t>575.26</t>
  </si>
  <si>
    <t>174.31</t>
  </si>
  <si>
    <t>94.63</t>
  </si>
  <si>
    <t>187.62</t>
  </si>
  <si>
    <t>129.18</t>
  </si>
  <si>
    <t>81.91</t>
  </si>
  <si>
    <t>R20.05</t>
  </si>
  <si>
    <t>&gt; 600km and
≤ 900km</t>
  </si>
  <si>
    <t>645.60</t>
  </si>
  <si>
    <t>195.58</t>
  </si>
  <si>
    <t>106.18</t>
  </si>
  <si>
    <t>210.57</t>
  </si>
  <si>
    <t>144.97</t>
  </si>
  <si>
    <t>91.97</t>
  </si>
  <si>
    <t>R17.98</t>
  </si>
  <si>
    <t>636.65</t>
  </si>
  <si>
    <t>192.84</t>
  </si>
  <si>
    <t>207.72</t>
  </si>
  <si>
    <t>142.87</t>
  </si>
  <si>
    <t>90.68</t>
  </si>
  <si>
    <t>R16.40</t>
  </si>
  <si>
    <t>616.50</t>
  </si>
  <si>
    <t>186.72</t>
  </si>
  <si>
    <t>101.38</t>
  </si>
  <si>
    <t>201.04</t>
  </si>
  <si>
    <t>138.36</t>
  </si>
  <si>
    <t>87.75</t>
  </si>
  <si>
    <t>R15.94</t>
  </si>
  <si>
    <t>581.03</t>
  </si>
  <si>
    <t>176.05</t>
  </si>
  <si>
    <t>95.58</t>
  </si>
  <si>
    <t>189.56</t>
  </si>
  <si>
    <t>130.45</t>
  </si>
  <si>
    <t>82.75</t>
  </si>
  <si>
    <t>&gt; 900km</t>
  </si>
  <si>
    <t>652.06</t>
  </si>
  <si>
    <t>197.56</t>
  </si>
  <si>
    <t>107.28</t>
  </si>
  <si>
    <t>212.74</t>
  </si>
  <si>
    <t>146.39</t>
  </si>
  <si>
    <t>92.89</t>
  </si>
  <si>
    <t>R18.06</t>
  </si>
  <si>
    <t>643.01</t>
  </si>
  <si>
    <t>194.77</t>
  </si>
  <si>
    <t>105.79</t>
  </si>
  <si>
    <t>209.73</t>
  </si>
  <si>
    <t>144.35</t>
  </si>
  <si>
    <t>91.54</t>
  </si>
  <si>
    <t>R16.59</t>
  </si>
  <si>
    <t>622.70</t>
  </si>
  <si>
    <t>188.65</t>
  </si>
  <si>
    <t>102.44</t>
  </si>
  <si>
    <t>203.12</t>
  </si>
  <si>
    <t>139.77</t>
  </si>
  <si>
    <t>88.67</t>
  </si>
  <si>
    <t>R16.05</t>
  </si>
  <si>
    <t>586.75</t>
  </si>
  <si>
    <t>177.82</t>
  </si>
  <si>
    <t>96.65</t>
  </si>
  <si>
    <t>191.50</t>
  </si>
  <si>
    <t>131.81</t>
  </si>
  <si>
    <t>83.66</t>
  </si>
  <si>
    <t>R20.45</t>
  </si>
  <si>
    <t>POD</t>
  </si>
  <si>
    <t>TOU period</t>
  </si>
  <si>
    <t>Season</t>
  </si>
  <si>
    <t>Unit:</t>
  </si>
  <si>
    <t>OffPeak</t>
  </si>
  <si>
    <t>High Season</t>
  </si>
  <si>
    <t>All</t>
  </si>
  <si>
    <t>Active energy charge</t>
  </si>
  <si>
    <t>Transmission network charge</t>
  </si>
  <si>
    <t>Network capacity charge</t>
  </si>
  <si>
    <t>Ancillary service charge</t>
  </si>
  <si>
    <t>Administration charge</t>
  </si>
  <si>
    <t>Reactive energy charge</t>
  </si>
  <si>
    <t>Low voltage subsidy charge</t>
  </si>
  <si>
    <t>Electrification subsidy charge</t>
  </si>
  <si>
    <t>Network demand charge</t>
  </si>
  <si>
    <t>Service charge</t>
  </si>
  <si>
    <t>c/kWh</t>
  </si>
  <si>
    <t>R/POD/day</t>
  </si>
  <si>
    <t>c/KVArh</t>
  </si>
  <si>
    <t>R/KVA/month (MD)</t>
  </si>
  <si>
    <t>Transmissison Zone</t>
  </si>
  <si>
    <t>Volatge</t>
  </si>
  <si>
    <t>Tariff Type:</t>
  </si>
  <si>
    <t>Transmissison Zone:</t>
  </si>
  <si>
    <t>Volatge:</t>
  </si>
  <si>
    <t>Customer Category:</t>
  </si>
  <si>
    <t>High Season Peak</t>
  </si>
  <si>
    <t>High Season Standard</t>
  </si>
  <si>
    <t>Low Season Peak</t>
  </si>
  <si>
    <t>Low Season Standard</t>
  </si>
  <si>
    <t>Low Season Off Peak</t>
  </si>
  <si>
    <t>Low Season</t>
  </si>
  <si>
    <t>Ancillary service charge [c/kWh]</t>
  </si>
  <si>
    <t>0.82</t>
  </si>
  <si>
    <t>0.80</t>
  </si>
  <si>
    <t>0.73</t>
  </si>
  <si>
    <t>0.70</t>
  </si>
  <si>
    <t>Network capacity charge [R/kVa/m]</t>
  </si>
  <si>
    <t>Network demand charge [R/kVa/m]</t>
  </si>
  <si>
    <t>Urban low voltage subsidy charge [R/kVA/m]</t>
  </si>
  <si>
    <t>R35.24</t>
  </si>
  <si>
    <t>R66.75</t>
  </si>
  <si>
    <t>R0.00</t>
  </si>
  <si>
    <t>R32.29</t>
  </si>
  <si>
    <t>R61.22</t>
  </si>
  <si>
    <t>R11.55</t>
  </si>
  <si>
    <t>R21.37</t>
  </si>
  <si>
    <t>R28.29</t>
  </si>
  <si>
    <t>&gt; 132kV /
Transmission connected</t>
  </si>
  <si>
    <t>Customer categories</t>
  </si>
  <si>
    <t>Service charge [R/account/day]</t>
  </si>
  <si>
    <t>Administration charge [R/POD/day]</t>
  </si>
  <si>
    <t>&gt; 1 MVA/MW</t>
  </si>
  <si>
    <t>R402.32</t>
  </si>
  <si>
    <t>R181.34</t>
  </si>
  <si>
    <t>Key customers or Transmission
connected generators</t>
  </si>
  <si>
    <t>R7 883.85</t>
  </si>
  <si>
    <t>R251.77</t>
  </si>
  <si>
    <t>Reactive - High season [c/kVArh]</t>
  </si>
  <si>
    <t>Reactive - Low season [c/kVArh]</t>
  </si>
  <si>
    <t>28.30</t>
  </si>
  <si>
    <t>0.00</t>
  </si>
  <si>
    <t>Electrification and rural network subsidy charge [c/kWh]</t>
  </si>
  <si>
    <t>15.67</t>
  </si>
  <si>
    <t>Drop Down Lists</t>
  </si>
  <si>
    <t>Tariff Type</t>
  </si>
  <si>
    <t>Customer Category</t>
  </si>
  <si>
    <t>Megaflex</t>
  </si>
  <si>
    <t>Miniflex</t>
  </si>
  <si>
    <t>Nightsave - Urban Large</t>
  </si>
  <si>
    <t>Nightsave - Urban Small</t>
  </si>
  <si>
    <t>Ruraflex</t>
  </si>
  <si>
    <t>Nightsave - Rural</t>
  </si>
  <si>
    <t>Transmission zone</t>
  </si>
  <si>
    <t>Transmission network charges [R/kVA/m]</t>
  </si>
  <si>
    <t>Tariff</t>
  </si>
  <si>
    <t>Key</t>
  </si>
  <si>
    <t>High Seaon Off Peak</t>
  </si>
  <si>
    <t>53.25</t>
  </si>
  <si>
    <t/>
  </si>
  <si>
    <t>≤ 100 kVA</t>
  </si>
  <si>
    <t>R28.61</t>
  </si>
  <si>
    <t>R6.27</t>
  </si>
  <si>
    <t>&gt; 100 kVA &amp; ≤ 500 kVA</t>
  </si>
  <si>
    <t>R130.73</t>
  </si>
  <si>
    <t>R36.61</t>
  </si>
  <si>
    <t>&gt; 500 kVA &amp; ≤ 1 MVA</t>
  </si>
  <si>
    <t>R72.83</t>
  </si>
  <si>
    <t>&gt; 1 MVA</t>
  </si>
  <si>
    <t>Key customers</t>
  </si>
  <si>
    <t>Network demand charge [c/kWh]</t>
  </si>
  <si>
    <t>32.71</t>
  </si>
  <si>
    <t>13.74</t>
  </si>
  <si>
    <t>4.75</t>
  </si>
  <si>
    <t>Urban low voltage subsidy [R/kVA/m]</t>
  </si>
  <si>
    <t>Urban low voltage subsidy
charge [R/kVA/m]</t>
  </si>
  <si>
    <t>28.29</t>
  </si>
  <si>
    <t>Reactive energy high season [c/kVArh]</t>
  </si>
  <si>
    <t>Reactive energy low season [c/kVArh]</t>
  </si>
  <si>
    <t>12.41</t>
  </si>
  <si>
    <t>Check List</t>
  </si>
  <si>
    <t>Yes</t>
  </si>
  <si>
    <t>N/A</t>
  </si>
  <si>
    <t>Network capacity charge
[R/kVA/m]</t>
  </si>
  <si>
    <t>Network demand charge
[R/kVA/m]</t>
  </si>
  <si>
    <t>&gt; 132kV/
Transmission
connected</t>
  </si>
  <si>
    <t>MVA</t>
  </si>
  <si>
    <t>Active energy charge [c/kWh] - High</t>
  </si>
  <si>
    <t>Active energy charge [c/kWh] - Low</t>
  </si>
  <si>
    <t>Energy demand charge [R/kVA/m] - High</t>
  </si>
  <si>
    <t>Energy demand charge [R/kVA/m] - Low</t>
  </si>
  <si>
    <t>Notes</t>
  </si>
  <si>
    <t>124.24</t>
  </si>
  <si>
    <t>Network capacity charge [R/kVA/m]</t>
  </si>
  <si>
    <t>Network demand charge [R/kVA/m]</t>
  </si>
  <si>
    <t>Customer Categories</t>
  </si>
  <si>
    <t>R36.26</t>
  </si>
  <si>
    <t>R10.28</t>
  </si>
  <si>
    <t>R123.67</t>
  </si>
  <si>
    <t>R57.32</t>
  </si>
  <si>
    <t>R380.44</t>
  </si>
  <si>
    <t>R87.97</t>
  </si>
  <si>
    <t>R163.27</t>
  </si>
  <si>
    <t>R7 455.65</t>
  </si>
  <si>
    <t>ACTIVE ENERGY (c/kWh) High - Peak</t>
  </si>
  <si>
    <t>ACTIVE ENERGY (c/kWh) High - Standard</t>
  </si>
  <si>
    <t>ACTIVE ENERGY (c/kWh) High - Off Peak</t>
  </si>
  <si>
    <t>ACTIVE ENERGY (c/kWh) Low - Peak</t>
  </si>
  <si>
    <t>ACTIVE ENERGY (c/kWh) Low - Standard</t>
  </si>
  <si>
    <t>ACTIVE ENERGY (c/kWh) Low - Off Peak</t>
  </si>
  <si>
    <t>Network capacity charges [R/kVa/m]</t>
  </si>
  <si>
    <t>656.54</t>
  </si>
  <si>
    <t>198.87</t>
  </si>
  <si>
    <t>108.01</t>
  </si>
  <si>
    <t>214.18</t>
  </si>
  <si>
    <t>147.39</t>
  </si>
  <si>
    <t>93.50</t>
  </si>
  <si>
    <t>R37.34</t>
  </si>
  <si>
    <t>≥ 500V &amp; ≤ 22kV</t>
  </si>
  <si>
    <t>650.01</t>
  </si>
  <si>
    <t>196.92</t>
  </si>
  <si>
    <t>106.93</t>
  </si>
  <si>
    <t>212.08</t>
  </si>
  <si>
    <t>145.90</t>
  </si>
  <si>
    <t>92.55</t>
  </si>
  <si>
    <t>R34.26</t>
  </si>
  <si>
    <t>663.06</t>
  </si>
  <si>
    <t>200.90</t>
  </si>
  <si>
    <t>109.03</t>
  </si>
  <si>
    <t>216.28</t>
  </si>
  <si>
    <t>148.88</t>
  </si>
  <si>
    <t>94.47</t>
  </si>
  <si>
    <t>R37.50</t>
  </si>
  <si>
    <t>656.53</t>
  </si>
  <si>
    <t>198.83</t>
  </si>
  <si>
    <t>147.37</t>
  </si>
  <si>
    <t>R34.45</t>
  </si>
  <si>
    <t>669.71</t>
  </si>
  <si>
    <t>202.85</t>
  </si>
  <si>
    <t>110.17</t>
  </si>
  <si>
    <t>218.42</t>
  </si>
  <si>
    <t>150.31</t>
  </si>
  <si>
    <t>95.41</t>
  </si>
  <si>
    <t>R37.70</t>
  </si>
  <si>
    <t>663.03</t>
  </si>
  <si>
    <t>200.86</t>
  </si>
  <si>
    <t>R34.63</t>
  </si>
  <si>
    <t>676.41</t>
  </si>
  <si>
    <t>204.96</t>
  </si>
  <si>
    <t>111.20</t>
  </si>
  <si>
    <t>220.58</t>
  </si>
  <si>
    <t>151.87</t>
  </si>
  <si>
    <t>96.35</t>
  </si>
  <si>
    <t>R37.81</t>
  </si>
  <si>
    <t>669.70</t>
  </si>
  <si>
    <t>R34.65</t>
  </si>
  <si>
    <t>Network demand charge [c/kWh]
in all time-of-use periods</t>
  </si>
  <si>
    <t>≥ 500V &amp; &lt; 22kV</t>
  </si>
  <si>
    <t>46.60</t>
  </si>
  <si>
    <t>Network capacity charges [R/kVA/m]</t>
  </si>
  <si>
    <t>160.12</t>
  </si>
  <si>
    <t>124.44</t>
  </si>
  <si>
    <t>R524.02</t>
  </si>
  <si>
    <t>R277.36</t>
  </si>
  <si>
    <t>R26.76</t>
  </si>
  <si>
    <t>158.24</t>
  </si>
  <si>
    <t>123.03</t>
  </si>
  <si>
    <t>R507.80</t>
  </si>
  <si>
    <t>R267.46</t>
  </si>
  <si>
    <t>R24.57</t>
  </si>
  <si>
    <t>161.74</t>
  </si>
  <si>
    <t>125.69</t>
  </si>
  <si>
    <t>R530.39</t>
  </si>
  <si>
    <t>R281.19</t>
  </si>
  <si>
    <t>R26.80</t>
  </si>
  <si>
    <t>159.83</t>
  </si>
  <si>
    <t>R514.01</t>
  </si>
  <si>
    <t>R271.20</t>
  </si>
  <si>
    <t>R24.66</t>
  </si>
  <si>
    <t>163.29</t>
  </si>
  <si>
    <t>126.90</t>
  </si>
  <si>
    <t>R536.74</t>
  </si>
  <si>
    <t>R284.99</t>
  </si>
  <si>
    <t>R27.08</t>
  </si>
  <si>
    <t>161.39</t>
  </si>
  <si>
    <t>125.49</t>
  </si>
  <si>
    <t>R520.20</t>
  </si>
  <si>
    <t>R274.97</t>
  </si>
  <si>
    <t>R24.83</t>
  </si>
  <si>
    <t>164.94</t>
  </si>
  <si>
    <t>128.15</t>
  </si>
  <si>
    <t>R543.24</t>
  </si>
  <si>
    <t>R288.90</t>
  </si>
  <si>
    <t>R27.11</t>
  </si>
  <si>
    <t>162.98</t>
  </si>
  <si>
    <t>126.70</t>
  </si>
  <si>
    <t>R526.53</t>
  </si>
  <si>
    <t>R278.80</t>
  </si>
  <si>
    <t>R24.84</t>
  </si>
  <si>
    <t>&gt; 100 kVA &amp;
≤ 500 kVA</t>
  </si>
  <si>
    <t>&gt; 500 kVA &amp;
≤ 1 MVA</t>
  </si>
  <si>
    <t>Network demand charge
[c/kWh] in all time-of-use
periods</t>
  </si>
  <si>
    <t>&lt;---- Please select relavent options from the drop down lists</t>
  </si>
  <si>
    <t>For Nightsave, Energy Demand Charges are added to network demand charges</t>
  </si>
  <si>
    <t>C:\Users\morga\Urban Earth\GFA MEMS - Documents\TA 05 Tool Workshops and Ad hoc\10 SEA COS\TariffBooks\ESK114-Eskom-Digital-Tariff-Booklet-2024_Final.pdf</t>
  </si>
  <si>
    <t>Service charge
[R/account/day]</t>
  </si>
  <si>
    <t>Administration charge
[R/POD/day]</t>
  </si>
  <si>
    <t>Customer
categories</t>
  </si>
  <si>
    <t>ACTIVE ENERGY (c/kWh)</t>
  </si>
  <si>
    <t>High demand season | Jun - Aug</t>
  </si>
  <si>
    <t>Low demand season | Sep - May</t>
  </si>
  <si>
    <t>Network
capacity
charges
[R/kVA/m]</t>
  </si>
  <si>
    <t>Off Peak</t>
  </si>
  <si>
    <t>Transmission
zone</t>
  </si>
  <si>
    <t>Active energy charge [c/kWh]</t>
  </si>
  <si>
    <t>Energy demand charge [R/kVA/m]</t>
  </si>
  <si>
    <t>High demand season
Jun - Aug</t>
  </si>
  <si>
    <t>Low demand season
Sep - May</t>
  </si>
  <si>
    <t>Column2</t>
  </si>
  <si>
    <t>Column3</t>
  </si>
  <si>
    <t>Column4</t>
  </si>
  <si>
    <t>Column5</t>
  </si>
  <si>
    <t>Column6</t>
  </si>
  <si>
    <t>Column7</t>
  </si>
  <si>
    <t>Distribution network charges</t>
  </si>
  <si>
    <t>VAT incl</t>
  </si>
  <si>
    <t>R40.53</t>
  </si>
  <si>
    <t>R76.76</t>
  </si>
  <si>
    <t>R37.13</t>
  </si>
  <si>
    <t>R70.40</t>
  </si>
  <si>
    <t>R13.28</t>
  </si>
  <si>
    <t>R24.58</t>
  </si>
  <si>
    <t>R32.53</t>
  </si>
  <si>
    <t>Column1</t>
  </si>
  <si>
    <t>Transmission
network charges
[R/kVA/m]</t>
  </si>
  <si>
    <t>156.61</t>
  </si>
  <si>
    <t>121.77</t>
  </si>
  <si>
    <t>R328.34</t>
  </si>
  <si>
    <t>R42.34</t>
  </si>
  <si>
    <t>148.29</t>
  </si>
  <si>
    <t>115.75</t>
  </si>
  <si>
    <t>R317.77</t>
  </si>
  <si>
    <t>R40.89</t>
  </si>
  <si>
    <t>147.20</t>
  </si>
  <si>
    <t>114.33</t>
  </si>
  <si>
    <t>R306.14</t>
  </si>
  <si>
    <t>R39.36</t>
  </si>
  <si>
    <t>137.71</t>
  </si>
  <si>
    <t>107.07</t>
  </si>
  <si>
    <t>R295.39</t>
  </si>
  <si>
    <t>R38.01</t>
  </si>
  <si>
    <t>158.65</t>
  </si>
  <si>
    <t>123.09</t>
  </si>
  <si>
    <t>R331.73</t>
  </si>
  <si>
    <t>R42.69</t>
  </si>
  <si>
    <t>151.39</t>
  </si>
  <si>
    <t>118.09</t>
  </si>
  <si>
    <t>R321.06</t>
  </si>
  <si>
    <t>R41.27</t>
  </si>
  <si>
    <t>150.27</t>
  </si>
  <si>
    <t>116.72</t>
  </si>
  <si>
    <t>R309.29</t>
  </si>
  <si>
    <t>R39.75</t>
  </si>
  <si>
    <t>140.54</t>
  </si>
  <si>
    <t>109.28</t>
  </si>
  <si>
    <t>R298.36</t>
  </si>
  <si>
    <t>R38.38</t>
  </si>
  <si>
    <t>160.16</t>
  </si>
  <si>
    <t>R335.05</t>
  </si>
  <si>
    <t>R43.08</t>
  </si>
  <si>
    <t>152.92</t>
  </si>
  <si>
    <t>119.31</t>
  </si>
  <si>
    <t>R324.25</t>
  </si>
  <si>
    <t>R41.74</t>
  </si>
  <si>
    <t>151.77</t>
  </si>
  <si>
    <t>117.88</t>
  </si>
  <si>
    <t>R312.39</t>
  </si>
  <si>
    <t>R40.16</t>
  </si>
  <si>
    <t>141.96</t>
  </si>
  <si>
    <t>110.38</t>
  </si>
  <si>
    <t>R301.31</t>
  </si>
  <si>
    <t>R38.74</t>
  </si>
  <si>
    <t>161.88</t>
  </si>
  <si>
    <t>125.50</t>
  </si>
  <si>
    <t>R338.41</t>
  </si>
  <si>
    <t>R43.49</t>
  </si>
  <si>
    <t>154.44</t>
  </si>
  <si>
    <t>120.45</t>
  </si>
  <si>
    <t>R327.46</t>
  </si>
  <si>
    <t>R42.12</t>
  </si>
  <si>
    <t>153.29</t>
  </si>
  <si>
    <t>119.01</t>
  </si>
  <si>
    <t>R315.55</t>
  </si>
  <si>
    <t>R40.59</t>
  </si>
  <si>
    <t>143.52</t>
  </si>
  <si>
    <t>111.60</t>
  </si>
  <si>
    <t>R304.48</t>
  </si>
  <si>
    <t>R39.20</t>
  </si>
  <si>
    <t>Column8</t>
  </si>
  <si>
    <t>Column9</t>
  </si>
  <si>
    <t>Column11</t>
  </si>
  <si>
    <t>467.55</t>
  </si>
  <si>
    <t>537.68</t>
  </si>
  <si>
    <t>65.32</t>
  </si>
  <si>
    <t>452.54</t>
  </si>
  <si>
    <t>520.42</t>
  </si>
  <si>
    <t>63.28</t>
  </si>
  <si>
    <t>436.06</t>
  </si>
  <si>
    <t>501.47</t>
  </si>
  <si>
    <t>60.95</t>
  </si>
  <si>
    <t>420.66</t>
  </si>
  <si>
    <t>483.76</t>
  </si>
  <si>
    <t>58.76</t>
  </si>
  <si>
    <t>472.40</t>
  </si>
  <si>
    <t>543.26</t>
  </si>
  <si>
    <t>65.95</t>
  </si>
  <si>
    <t>457.10</t>
  </si>
  <si>
    <t>525.67</t>
  </si>
  <si>
    <t>63.83</t>
  </si>
  <si>
    <t>440.41</t>
  </si>
  <si>
    <t>506.47</t>
  </si>
  <si>
    <t>61.53</t>
  </si>
  <si>
    <t>424.92</t>
  </si>
  <si>
    <t>488.66</t>
  </si>
  <si>
    <t>59.34</t>
  </si>
  <si>
    <t>477.18</t>
  </si>
  <si>
    <t>548.76</t>
  </si>
  <si>
    <t>66.66</t>
  </si>
  <si>
    <t>461.76</t>
  </si>
  <si>
    <t>531.02</t>
  </si>
  <si>
    <t>64.52</t>
  </si>
  <si>
    <t>444.84</t>
  </si>
  <si>
    <t>511.57</t>
  </si>
  <si>
    <t>62.13</t>
  </si>
  <si>
    <t>429.22</t>
  </si>
  <si>
    <t>493.60</t>
  </si>
  <si>
    <t>59.98</t>
  </si>
  <si>
    <t>481.88</t>
  </si>
  <si>
    <t>554.16</t>
  </si>
  <si>
    <t>67.32</t>
  </si>
  <si>
    <t>466.37</t>
  </si>
  <si>
    <t>536.33</t>
  </si>
  <si>
    <t>65.10</t>
  </si>
  <si>
    <t>449.34</t>
  </si>
  <si>
    <t>516.74</t>
  </si>
  <si>
    <t>62.80</t>
  </si>
  <si>
    <t>433.53</t>
  </si>
  <si>
    <t>498.56</t>
  </si>
  <si>
    <t>60.52</t>
  </si>
  <si>
    <t>Column10</t>
  </si>
  <si>
    <t>Column12</t>
  </si>
  <si>
    <t>Column13</t>
  </si>
  <si>
    <t>Column14</t>
  </si>
  <si>
    <t>Column15</t>
  </si>
  <si>
    <t>Column16</t>
  </si>
  <si>
    <t>ACTIVE ENERGY CHARGE FOR LOADS (c/kWh)</t>
  </si>
  <si>
    <t>Transmission
network
charges
[R/kVA/m]</t>
  </si>
  <si>
    <t>729.16</t>
  </si>
  <si>
    <t>221.88</t>
  </si>
  <si>
    <t>121.07</t>
  </si>
  <si>
    <t>238.71</t>
  </si>
  <si>
    <t>164.75</t>
  </si>
  <si>
    <t>105.01</t>
  </si>
  <si>
    <t>717.66</t>
  </si>
  <si>
    <t>217.44</t>
  </si>
  <si>
    <t>118.11</t>
  </si>
  <si>
    <t>234.11</t>
  </si>
  <si>
    <t>161.12</t>
  </si>
  <si>
    <t>102.25</t>
  </si>
  <si>
    <t>R18.54</t>
  </si>
  <si>
    <t>695.03</t>
  </si>
  <si>
    <t>210.54</t>
  </si>
  <si>
    <t>114.34</t>
  </si>
  <si>
    <t>226.73</t>
  </si>
  <si>
    <t>156.09</t>
  </si>
  <si>
    <t>98.99</t>
  </si>
  <si>
    <t>R18.03</t>
  </si>
  <si>
    <t>655.01</t>
  </si>
  <si>
    <t>198.42</t>
  </si>
  <si>
    <t>107.74</t>
  </si>
  <si>
    <t>213.67</t>
  </si>
  <si>
    <t>147.05</t>
  </si>
  <si>
    <t>93.28</t>
  </si>
  <si>
    <t>R22.84</t>
  </si>
  <si>
    <t>735.10</t>
  </si>
  <si>
    <t>222.67</t>
  </si>
  <si>
    <t>120.90</t>
  </si>
  <si>
    <t>239.80</t>
  </si>
  <si>
    <t>165.08</t>
  </si>
  <si>
    <t>R20.40</t>
  </si>
  <si>
    <t>724.85</t>
  </si>
  <si>
    <t>219.58</t>
  </si>
  <si>
    <t>119.23</t>
  </si>
  <si>
    <t>236.50</t>
  </si>
  <si>
    <t>162.75</t>
  </si>
  <si>
    <t>103.24</t>
  </si>
  <si>
    <t>R18.76</t>
  </si>
  <si>
    <t>701.82</t>
  </si>
  <si>
    <t>212.59</t>
  </si>
  <si>
    <t>115.45</t>
  </si>
  <si>
    <t>228.95</t>
  </si>
  <si>
    <t>157.55</t>
  </si>
  <si>
    <t>99.94</t>
  </si>
  <si>
    <t>R18.18</t>
  </si>
  <si>
    <t>661.55</t>
  </si>
  <si>
    <t>200.46</t>
  </si>
  <si>
    <t>108.82</t>
  </si>
  <si>
    <t>215.76</t>
  </si>
  <si>
    <t>148.56</t>
  </si>
  <si>
    <t>94.20</t>
  </si>
  <si>
    <t>R23.06</t>
  </si>
  <si>
    <t>742.44</t>
  </si>
  <si>
    <t>224.92</t>
  </si>
  <si>
    <t>122.11</t>
  </si>
  <si>
    <t>242.16</t>
  </si>
  <si>
    <t>166.72</t>
  </si>
  <si>
    <t>105.77</t>
  </si>
  <si>
    <t>R20.68</t>
  </si>
  <si>
    <t>732.15</t>
  </si>
  <si>
    <t>221.77</t>
  </si>
  <si>
    <t>238.88</t>
  </si>
  <si>
    <t>164.30</t>
  </si>
  <si>
    <t>104.28</t>
  </si>
  <si>
    <t>R18.86</t>
  </si>
  <si>
    <t>708.98</t>
  </si>
  <si>
    <t>214.73</t>
  </si>
  <si>
    <t>116.59</t>
  </si>
  <si>
    <t>231.20</t>
  </si>
  <si>
    <t>159.11</t>
  </si>
  <si>
    <t>100.91</t>
  </si>
  <si>
    <t>R18.33</t>
  </si>
  <si>
    <t>668.18</t>
  </si>
  <si>
    <t>202.46</t>
  </si>
  <si>
    <t>109.92</t>
  </si>
  <si>
    <t>217.99</t>
  </si>
  <si>
    <t>150.02</t>
  </si>
  <si>
    <t>95.16</t>
  </si>
  <si>
    <t>R23.37</t>
  </si>
  <si>
    <t>749.87</t>
  </si>
  <si>
    <t>227.19</t>
  </si>
  <si>
    <t>123.37</t>
  </si>
  <si>
    <t>244.65</t>
  </si>
  <si>
    <t>168.35</t>
  </si>
  <si>
    <t>106.82</t>
  </si>
  <si>
    <t>R20.77</t>
  </si>
  <si>
    <t>739.46</t>
  </si>
  <si>
    <t>223.99</t>
  </si>
  <si>
    <t>121.66</t>
  </si>
  <si>
    <t>241.19</t>
  </si>
  <si>
    <t>166.00</t>
  </si>
  <si>
    <t>105.27</t>
  </si>
  <si>
    <t>R19.08</t>
  </si>
  <si>
    <t>716.11</t>
  </si>
  <si>
    <t>216.95</t>
  </si>
  <si>
    <t>117.81</t>
  </si>
  <si>
    <t>233.59</t>
  </si>
  <si>
    <t>160.74</t>
  </si>
  <si>
    <t>101.97</t>
  </si>
  <si>
    <t>R18.46</t>
  </si>
  <si>
    <t>674.76</t>
  </si>
  <si>
    <t>204.49</t>
  </si>
  <si>
    <t>111.15</t>
  </si>
  <si>
    <t>220.23</t>
  </si>
  <si>
    <t>151.58</t>
  </si>
  <si>
    <t>96.21</t>
  </si>
  <si>
    <t>R23.52</t>
  </si>
  <si>
    <t>Low season</t>
  </si>
  <si>
    <t>Network capacity
charge [R/kVA/m]</t>
  </si>
  <si>
    <t>Network demand
charge [R/kVA/m]</t>
  </si>
  <si>
    <t>R52.88</t>
  </si>
  <si>
    <t>R48.41</t>
  </si>
  <si>
    <t>R27.19</t>
  </si>
  <si>
    <t>R52.97</t>
  </si>
  <si>
    <t>R48.62</t>
  </si>
  <si>
    <t>R27.33</t>
  </si>
  <si>
    <t>R53.25</t>
  </si>
  <si>
    <t>R48.74</t>
  </si>
  <si>
    <t>R27.47</t>
  </si>
  <si>
    <t>R53.27</t>
  </si>
  <si>
    <t>R48.95</t>
  </si>
  <si>
    <t>R27.57</t>
  </si>
  <si>
    <t>[c/kVArh]</t>
  </si>
  <si>
    <t>High season</t>
  </si>
  <si>
    <t>Electrification and rural network
subsidy charge [c/kWh]</t>
  </si>
  <si>
    <t>Network demand charge [c/kWh]
[Peak &amp; Standard]</t>
  </si>
  <si>
    <t>Tariff Booklet File Location</t>
  </si>
  <si>
    <t>Customer category</t>
  </si>
  <si>
    <t>HPeak</t>
  </si>
  <si>
    <t>HStandard</t>
  </si>
  <si>
    <t>HOff Peak</t>
  </si>
  <si>
    <t>LPeak</t>
  </si>
  <si>
    <t>LStandard</t>
  </si>
  <si>
    <t>LOff Peak</t>
  </si>
  <si>
    <t>Legacy charge [c/kWh]</t>
  </si>
  <si>
    <t>Generation capacity charge [R/kVA/m]</t>
  </si>
  <si>
    <t>Network capacity charge 
[R/kVA/m]</t>
  </si>
  <si>
    <t>Network demand charge 
[R/kVA/m]</t>
  </si>
  <si>
    <r>
      <t>Urban low voltage subsidy charge</t>
    </r>
    <r>
      <rPr>
        <sz val="11"/>
        <color theme="0"/>
        <rFont val="Aptos Narrow"/>
        <family val="2"/>
        <scheme val="minor"/>
      </rPr>
      <t xml:space="preserve"> </t>
    </r>
    <r>
      <rPr>
        <b/>
        <sz val="11"/>
        <color theme="0"/>
        <rFont val="Aptos Narrow"/>
        <family val="2"/>
        <scheme val="minor"/>
      </rPr>
      <t>[R/kVA/m]</t>
    </r>
  </si>
  <si>
    <r>
      <t>Service charge</t>
    </r>
    <r>
      <rPr>
        <sz val="11"/>
        <color theme="0"/>
        <rFont val="Aptos Narrow"/>
        <family val="2"/>
        <scheme val="minor"/>
      </rPr>
      <t xml:space="preserve">  </t>
    </r>
    <r>
      <rPr>
        <b/>
        <sz val="11"/>
        <color theme="0"/>
        <rFont val="Aptos Narrow"/>
        <family val="2"/>
        <scheme val="minor"/>
      </rPr>
      <t>[R/account/day]</t>
    </r>
  </si>
  <si>
    <r>
      <t>Administration charge</t>
    </r>
    <r>
      <rPr>
        <sz val="11"/>
        <color theme="0"/>
        <rFont val="Aptos Narrow"/>
        <family val="2"/>
        <scheme val="minor"/>
      </rPr>
      <t xml:space="preserve">  </t>
    </r>
    <r>
      <rPr>
        <b/>
        <sz val="11"/>
        <color theme="0"/>
        <rFont val="Aptos Narrow"/>
        <family val="2"/>
        <scheme val="minor"/>
      </rPr>
      <t>[R/POD/day]</t>
    </r>
  </si>
  <si>
    <t>Electrification and rural network subsidy charge  [c/kWh]</t>
  </si>
  <si>
    <t>Reactive energy charge - High [c/kVArh]</t>
  </si>
  <si>
    <t>Reactive energy charge - Low [c/kVArh]</t>
  </si>
  <si>
    <t>Municflex</t>
  </si>
  <si>
    <t>&gt; 300km and ≤ 600km</t>
  </si>
  <si>
    <t>&gt; 600km and ≤ 900km</t>
  </si>
  <si>
    <t>Municflex – Local Authority</t>
  </si>
  <si>
    <r>
      <t xml:space="preserve">High demand season </t>
    </r>
    <r>
      <rPr>
        <sz val="18"/>
        <rFont val="Arial"/>
        <family val="2"/>
      </rPr>
      <t>[Jun - Aug]</t>
    </r>
  </si>
  <si>
    <r>
      <t xml:space="preserve">Low demand season </t>
    </r>
    <r>
      <rPr>
        <sz val="18"/>
        <rFont val="Arial"/>
        <family val="2"/>
      </rPr>
      <t>[Sep - May]</t>
    </r>
  </si>
  <si>
    <t>&gt; 300km and 
≤ 600km</t>
  </si>
  <si>
    <t>&gt; 600km and 
≤ 900km</t>
  </si>
  <si>
    <t>* 132 kV or Transmission connected</t>
  </si>
  <si>
    <r>
      <t>Urban low voltage subsidy charge</t>
    </r>
    <r>
      <rPr>
        <sz val="18"/>
        <rFont val="Arial"/>
        <family val="2"/>
      </rPr>
      <t xml:space="preserve"> </t>
    </r>
    <r>
      <rPr>
        <b/>
        <sz val="18"/>
        <rFont val="Arial"/>
        <family val="2"/>
      </rPr>
      <t>[R/kVA/m]</t>
    </r>
  </si>
  <si>
    <r>
      <t>Service charge</t>
    </r>
    <r>
      <rPr>
        <sz val="18"/>
        <rFont val="Arial Narrow"/>
        <family val="2"/>
      </rPr>
      <t xml:space="preserve">  </t>
    </r>
    <r>
      <rPr>
        <b/>
        <sz val="18"/>
        <rFont val="Arial"/>
        <family val="2"/>
      </rPr>
      <t>[R/POD/day]</t>
    </r>
  </si>
  <si>
    <r>
      <t>Administration charge</t>
    </r>
    <r>
      <rPr>
        <sz val="18"/>
        <rFont val="Arial"/>
        <family val="2"/>
      </rPr>
      <t xml:space="preserve">  </t>
    </r>
    <r>
      <rPr>
        <b/>
        <sz val="18"/>
        <rFont val="Arial"/>
        <family val="2"/>
      </rPr>
      <t>[R/POD/day]</t>
    </r>
  </si>
  <si>
    <t>Reactive energy charge  [c/kVArh]</t>
  </si>
  <si>
    <t>Src energy row</t>
  </si>
  <si>
    <t>Src voltage idx</t>
  </si>
  <si>
    <t>Src category idx</t>
  </si>
  <si>
    <t>Urban low voltage subsidy charge</t>
  </si>
  <si>
    <t>Electrification and rural network subsidy charge</t>
  </si>
  <si>
    <t>Legacy charge</t>
  </si>
  <si>
    <t>Generation Capacity Charge</t>
  </si>
  <si>
    <t>R/account/day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</si>
</sst>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?_-;_-@_-"/>
    <numFmt numFmtId="166" formatCode="&quot;R&quot;#,##0.00"/>
    <numFmt numFmtId="167" formatCode="_ * #,##0.00_ ;_ * \-#,##0.00_ ;_ * \-??_ ;_ @_ "/>
    <numFmt numFmtId="168" formatCode="0.000%"/>
    <numFmt numFmtId="169" formatCode="#,##0.00_ ;\-#,##0.00\ "/>
    <numFmt numFmtId="170" formatCode="&quot;R &quot;#,##0.00"/>
    <numFmt numFmtId="171" formatCode="&quot;R&quot;\ #,##0.00;[Red]&quot;R&quot;\ \-#,##0.00"/>
    <numFmt numFmtId="172" formatCode="&quot;R &quot;#,##0.00;&quot;R -&quot;#,##0.00"/>
    <numFmt numFmtId="173" formatCode="_ * #,##0.0000_ ;_ * \-#,##0.0000_ ;_ * \-??_ ;_ @_ "/>
    <numFmt numFmtId="174" formatCode="_ * #,##0.00_ ;_ * \-#,##0.00_ ;_ * &quot;-&quot;??_ ;_ @_ "/>
    <numFmt numFmtId="175" formatCode="#,##0_);\(#,##0\);&quot;-  &quot;;&quot; &quot;@&quot; &quot;"/>
    <numFmt numFmtId="176" formatCode="_ &quot;R&quot;\ * #,##0.00_ ;_ &quot;R&quot;\ * \-#,##0.00_ ;_ &quot;R&quot;\ * &quot;-&quot;??_ ;_ @_ 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indexed="53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i/>
      <sz val="18"/>
      <name val="Arial"/>
      <family val="2"/>
    </font>
    <font>
      <b/>
      <sz val="12"/>
      <name val="Arial"/>
      <family val="2"/>
    </font>
    <font>
      <b/>
      <sz val="11"/>
      <color rgb="FFFFFFFF"/>
      <name val="Aptos Narrow"/>
      <family val="2"/>
      <scheme val="minor"/>
    </font>
    <font>
      <b/>
      <sz val="36"/>
      <name val="Arial"/>
      <family val="2"/>
    </font>
    <font>
      <b/>
      <sz val="34"/>
      <color indexed="9"/>
      <name val="Arial"/>
      <family val="2"/>
    </font>
    <font>
      <i/>
      <sz val="10"/>
      <name val="Arial"/>
      <family val="2"/>
    </font>
    <font>
      <b/>
      <i/>
      <sz val="18"/>
      <color indexed="10"/>
      <name val="Arial"/>
      <family val="2"/>
    </font>
    <font>
      <b/>
      <sz val="24"/>
      <name val="Arial"/>
      <family val="2"/>
    </font>
    <font>
      <sz val="10"/>
      <color indexed="22"/>
      <name val="Arial"/>
      <family val="2"/>
    </font>
    <font>
      <sz val="18"/>
      <name val="Arial Narrow"/>
      <family val="2"/>
    </font>
    <font>
      <b/>
      <i/>
      <sz val="18"/>
      <name val="Arial"/>
      <family val="2"/>
    </font>
    <font>
      <sz val="11"/>
      <color rgb="FF008000"/>
      <name val="Aptos Narrow"/>
      <family val="2"/>
      <scheme val="minor"/>
    </font>
    <font>
      <b/>
      <sz val="11"/>
      <color rgb="FF808080"/>
      <name val="Aptos Narrow"/>
      <family val="2"/>
      <scheme val="minor"/>
    </font>
    <font>
      <sz val="11"/>
      <color rgb="FF80808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10"/>
      <color theme="1"/>
      <name val="Aptos Narrow"/>
      <family val="2"/>
      <scheme val="minor"/>
    </font>
    <font>
      <u/>
      <sz val="10"/>
      <color indexed="12"/>
      <name val="Arial"/>
      <family val="2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5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20"/>
      <color theme="4"/>
      <name val="Aptos Narrow"/>
      <family val="2"/>
      <scheme val="minor"/>
    </font>
    <font>
      <sz val="10"/>
      <color theme="9" tint="-0.24994659260841701"/>
      <name val="Aptos Narrow"/>
      <family val="2"/>
      <scheme val="minor"/>
    </font>
    <font>
      <sz val="16"/>
      <color theme="4"/>
      <name val="Aptos Narrow"/>
      <family val="2"/>
      <scheme val="minor"/>
    </font>
    <font>
      <b/>
      <sz val="10"/>
      <color theme="6"/>
      <name val="Aptos Narrow"/>
      <family val="2"/>
      <scheme val="minor"/>
    </font>
    <font>
      <b/>
      <sz val="10"/>
      <color theme="9" tint="-0.499984740745262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086788"/>
        <bgColor rgb="FF000000"/>
      </patternFill>
    </fill>
    <fill>
      <patternFill patternType="solid">
        <fgColor rgb="FFB7DEE8"/>
        <bgColor rgb="FFDAEEF3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8678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7A0C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22"/>
      </bottom>
      <diagonal/>
    </border>
    <border>
      <left/>
      <right style="hair">
        <color indexed="64"/>
      </right>
      <top style="thin">
        <color indexed="8"/>
      </top>
      <bottom style="hair">
        <color indexed="22"/>
      </bottom>
      <diagonal/>
    </border>
    <border>
      <left/>
      <right style="thin">
        <color indexed="64"/>
      </right>
      <top style="thin">
        <color indexed="8"/>
      </top>
      <bottom style="hair">
        <color indexed="22"/>
      </bottom>
      <diagonal/>
    </border>
    <border>
      <left/>
      <right style="medium">
        <color indexed="64"/>
      </right>
      <top style="thin">
        <color indexed="8"/>
      </top>
      <bottom style="hair">
        <color indexed="22"/>
      </bottom>
      <diagonal/>
    </border>
    <border>
      <left/>
      <right/>
      <top style="thin">
        <color indexed="8"/>
      </top>
      <bottom style="hair">
        <color indexed="55"/>
      </bottom>
      <diagonal/>
    </border>
    <border>
      <left/>
      <right style="medium">
        <color indexed="64"/>
      </right>
      <top style="thin">
        <color indexed="8"/>
      </top>
      <bottom style="hair">
        <color indexed="55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hair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medium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medium">
        <color indexed="64"/>
      </right>
      <top style="hair">
        <color indexed="55"/>
      </top>
      <bottom style="hair">
        <color indexed="55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22"/>
      </top>
      <bottom style="thin">
        <color indexed="8"/>
      </bottom>
      <diagonal/>
    </border>
    <border>
      <left/>
      <right style="hair">
        <color indexed="64"/>
      </right>
      <top style="hair">
        <color indexed="22"/>
      </top>
      <bottom style="thin">
        <color indexed="8"/>
      </bottom>
      <diagonal/>
    </border>
    <border>
      <left/>
      <right style="thin">
        <color indexed="64"/>
      </right>
      <top style="hair">
        <color indexed="22"/>
      </top>
      <bottom style="thin">
        <color indexed="8"/>
      </bottom>
      <diagonal/>
    </border>
    <border>
      <left/>
      <right style="medium">
        <color indexed="64"/>
      </right>
      <top style="hair">
        <color indexed="22"/>
      </top>
      <bottom style="thin">
        <color indexed="8"/>
      </bottom>
      <diagonal/>
    </border>
    <border>
      <left/>
      <right/>
      <top style="hair">
        <color indexed="55"/>
      </top>
      <bottom style="thin">
        <color indexed="64"/>
      </bottom>
      <diagonal/>
    </border>
    <border>
      <left/>
      <right style="medium">
        <color indexed="64"/>
      </right>
      <top style="hair">
        <color indexed="55"/>
      </top>
      <bottom style="thin">
        <color indexed="64"/>
      </bottom>
      <diagonal/>
    </border>
    <border>
      <left/>
      <right/>
      <top/>
      <bottom style="hair">
        <color indexed="55"/>
      </bottom>
      <diagonal/>
    </border>
    <border>
      <left/>
      <right style="medium">
        <color indexed="64"/>
      </right>
      <top/>
      <bottom style="hair">
        <color indexed="55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hair">
        <color indexed="22"/>
      </top>
      <bottom style="medium">
        <color indexed="8"/>
      </bottom>
      <diagonal/>
    </border>
    <border>
      <left/>
      <right style="hair">
        <color indexed="64"/>
      </right>
      <top style="hair">
        <color indexed="22"/>
      </top>
      <bottom style="medium">
        <color indexed="8"/>
      </bottom>
      <diagonal/>
    </border>
    <border>
      <left/>
      <right style="thin">
        <color indexed="64"/>
      </right>
      <top style="hair">
        <color indexed="22"/>
      </top>
      <bottom style="medium">
        <color indexed="8"/>
      </bottom>
      <diagonal/>
    </border>
    <border>
      <left/>
      <right style="medium">
        <color indexed="64"/>
      </right>
      <top style="hair">
        <color indexed="22"/>
      </top>
      <bottom style="medium">
        <color indexed="8"/>
      </bottom>
      <diagonal/>
    </border>
    <border>
      <left/>
      <right/>
      <top style="hair">
        <color indexed="55"/>
      </top>
      <bottom style="medium">
        <color indexed="8"/>
      </bottom>
      <diagonal/>
    </border>
    <border>
      <left/>
      <right style="medium">
        <color indexed="64"/>
      </right>
      <top style="hair">
        <color indexed="55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7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4" fillId="0" borderId="0"/>
    <xf numFmtId="167" fontId="14" fillId="0" borderId="0" applyFill="0" applyBorder="0" applyAlignment="0" applyProtection="0"/>
    <xf numFmtId="9" fontId="14" fillId="0" borderId="0" applyFill="0" applyBorder="0" applyAlignment="0" applyProtection="0"/>
    <xf numFmtId="43" fontId="1" fillId="0" borderId="0" applyFont="0" applyFill="0" applyBorder="0" applyAlignment="0" applyProtection="0"/>
    <xf numFmtId="0" fontId="34" fillId="0" borderId="0"/>
    <xf numFmtId="0" fontId="35" fillId="0" borderId="0"/>
    <xf numFmtId="0" fontId="35" fillId="0" borderId="0"/>
    <xf numFmtId="0" fontId="35" fillId="0" borderId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0" fillId="14" borderId="0" applyProtection="0">
      <alignment vertical="center"/>
    </xf>
    <xf numFmtId="0" fontId="3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6" fillId="0" borderId="0"/>
    <xf numFmtId="0" fontId="42" fillId="0" borderId="0" applyNumberFormat="0" applyFill="0" applyBorder="0" applyAlignment="0"/>
    <xf numFmtId="0" fontId="14" fillId="16" borderId="0" applyNumberFormat="0" applyAlignment="0">
      <alignment horizontal="center" wrapText="1"/>
    </xf>
    <xf numFmtId="0" fontId="43" fillId="0" borderId="0" applyNumberFormat="0" applyFill="0" applyBorder="0" applyAlignment="0"/>
    <xf numFmtId="0" fontId="44" fillId="0" borderId="0" applyNumberFormat="0" applyFill="0" applyBorder="0" applyAlignment="0"/>
    <xf numFmtId="0" fontId="45" fillId="17" borderId="0" applyNumberFormat="0" applyBorder="0" applyAlignment="0"/>
    <xf numFmtId="0" fontId="46" fillId="18" borderId="0" applyNumberFormat="0" applyBorder="0" applyAlignment="0"/>
    <xf numFmtId="0" fontId="39" fillId="19" borderId="0" applyNumberFormat="0" applyFont="0" applyBorder="0" applyAlignment="0"/>
    <xf numFmtId="0" fontId="47" fillId="0" borderId="0" applyNumberFormat="0" applyFill="0" applyBorder="0" applyAlignment="0"/>
    <xf numFmtId="0" fontId="41" fillId="0" borderId="0" applyNumberFormat="0" applyFill="0" applyBorder="0" applyAlignment="0"/>
    <xf numFmtId="0" fontId="39" fillId="20" borderId="0" applyNumberFormat="0" applyFont="0" applyBorder="0" applyAlignment="0">
      <protection locked="0"/>
    </xf>
    <xf numFmtId="0" fontId="39" fillId="21" borderId="0" applyNumberFormat="0" applyFont="0" applyBorder="0" applyAlignment="0"/>
    <xf numFmtId="0" fontId="36" fillId="22" borderId="0" applyNumberFormat="0" applyFont="0" applyBorder="0" applyAlignment="0"/>
    <xf numFmtId="0" fontId="39" fillId="15" borderId="0" applyNumberFormat="0" applyFont="0" applyBorder="0" applyAlignment="0"/>
    <xf numFmtId="0" fontId="36" fillId="23" borderId="0" applyNumberFormat="0" applyFont="0" applyBorder="0" applyAlignment="0"/>
    <xf numFmtId="0" fontId="38" fillId="0" borderId="0" applyNumberFormat="0" applyFill="0" applyBorder="0" applyAlignment="0"/>
    <xf numFmtId="0" fontId="48" fillId="0" borderId="0" applyNumberFormat="0" applyFill="0" applyBorder="0" applyAlignment="0" applyProtection="0"/>
    <xf numFmtId="175" fontId="1" fillId="0" borderId="0" applyFont="0" applyFill="0" applyBorder="0" applyProtection="0">
      <alignment vertical="top"/>
    </xf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27" borderId="0" applyNumberFormat="0" applyBorder="0" applyAlignment="0" applyProtection="0"/>
    <xf numFmtId="0" fontId="49" fillId="30" borderId="0" applyNumberFormat="0" applyBorder="0" applyAlignment="0" applyProtection="0"/>
    <xf numFmtId="0" fontId="49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41" borderId="0" applyNumberFormat="0" applyBorder="0" applyAlignment="0" applyProtection="0"/>
    <xf numFmtId="0" fontId="51" fillId="25" borderId="0" applyNumberFormat="0" applyBorder="0" applyAlignment="0" applyProtection="0"/>
    <xf numFmtId="0" fontId="52" fillId="42" borderId="96" applyNumberFormat="0" applyAlignment="0" applyProtection="0"/>
    <xf numFmtId="0" fontId="53" fillId="43" borderId="97" applyNumberFormat="0" applyAlignment="0" applyProtection="0"/>
    <xf numFmtId="176" fontId="14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26" borderId="0" applyNumberFormat="0" applyBorder="0" applyAlignment="0" applyProtection="0"/>
    <xf numFmtId="0" fontId="56" fillId="0" borderId="98" applyNumberFormat="0" applyFill="0" applyAlignment="0" applyProtection="0"/>
    <xf numFmtId="0" fontId="57" fillId="0" borderId="99" applyNumberFormat="0" applyFill="0" applyAlignment="0" applyProtection="0"/>
    <xf numFmtId="0" fontId="58" fillId="0" borderId="100" applyNumberFormat="0" applyFill="0" applyAlignment="0" applyProtection="0"/>
    <xf numFmtId="0" fontId="58" fillId="0" borderId="0" applyNumberFormat="0" applyFill="0" applyBorder="0" applyAlignment="0" applyProtection="0"/>
    <xf numFmtId="0" fontId="59" fillId="29" borderId="96" applyNumberFormat="0" applyAlignment="0" applyProtection="0"/>
    <xf numFmtId="0" fontId="60" fillId="0" borderId="101" applyNumberFormat="0" applyFill="0" applyAlignment="0" applyProtection="0"/>
    <xf numFmtId="0" fontId="61" fillId="44" borderId="0" applyNumberFormat="0" applyBorder="0" applyAlignment="0" applyProtection="0"/>
    <xf numFmtId="0" fontId="14" fillId="45" borderId="102" applyNumberFormat="0" applyFont="0" applyAlignment="0" applyProtection="0"/>
    <xf numFmtId="0" fontId="62" fillId="42" borderId="103" applyNumberFormat="0" applyAlignment="0" applyProtection="0"/>
    <xf numFmtId="0" fontId="63" fillId="0" borderId="0" applyNumberFormat="0" applyFill="0" applyBorder="0" applyAlignment="0" applyProtection="0"/>
    <xf numFmtId="0" fontId="64" fillId="0" borderId="104" applyNumberFormat="0" applyFill="0" applyAlignment="0" applyProtection="0"/>
    <xf numFmtId="0" fontId="65" fillId="0" borderId="0" applyNumberFormat="0" applyFill="0" applyBorder="0" applyAlignment="0" applyProtection="0"/>
  </cellStyleXfs>
  <cellXfs count="236">
    <xf numFmtId="0" fontId="0" fillId="0" borderId="0" xfId="0"/>
    <xf numFmtId="0" fontId="5" fillId="0" borderId="0" xfId="0" applyFont="1"/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Protection="1">
      <protection locked="0"/>
    </xf>
    <xf numFmtId="165" fontId="9" fillId="4" borderId="2" xfId="1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>
      <alignment horizontal="center" vertical="center"/>
    </xf>
    <xf numFmtId="165" fontId="9" fillId="5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11" fillId="0" borderId="0" xfId="0" applyFont="1"/>
    <xf numFmtId="166" fontId="0" fillId="0" borderId="0" xfId="0" applyNumberForma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1" fillId="0" borderId="1" xfId="0" applyFont="1" applyBorder="1"/>
    <xf numFmtId="0" fontId="5" fillId="6" borderId="1" xfId="0" applyFont="1" applyFill="1" applyBorder="1"/>
    <xf numFmtId="0" fontId="0" fillId="0" borderId="4" xfId="0" applyBorder="1"/>
    <xf numFmtId="0" fontId="12" fillId="7" borderId="5" xfId="3" quotePrefix="1" applyFont="1" applyFill="1" applyBorder="1" applyAlignment="1">
      <alignment vertical="center" wrapText="1"/>
    </xf>
    <xf numFmtId="0" fontId="12" fillId="7" borderId="6" xfId="3" applyFont="1" applyFill="1" applyBorder="1" applyAlignment="1">
      <alignment vertical="center"/>
    </xf>
    <xf numFmtId="0" fontId="12" fillId="7" borderId="7" xfId="3" applyFont="1" applyFill="1" applyBorder="1" applyAlignment="1">
      <alignment horizontal="center" vertical="center"/>
    </xf>
    <xf numFmtId="0" fontId="12" fillId="7" borderId="7" xfId="3" applyFont="1" applyFill="1" applyBorder="1"/>
    <xf numFmtId="0" fontId="12" fillId="7" borderId="7" xfId="3" applyFont="1" applyFill="1" applyBorder="1" applyAlignment="1">
      <alignment vertical="center"/>
    </xf>
    <xf numFmtId="0" fontId="12" fillId="7" borderId="7" xfId="3" quotePrefix="1" applyFont="1" applyFill="1" applyBorder="1" applyAlignment="1">
      <alignment vertical="center"/>
    </xf>
    <xf numFmtId="0" fontId="12" fillId="7" borderId="7" xfId="3" applyFont="1" applyFill="1" applyBorder="1" applyAlignment="1">
      <alignment vertical="center" wrapText="1"/>
    </xf>
    <xf numFmtId="0" fontId="14" fillId="0" borderId="0" xfId="3"/>
    <xf numFmtId="0" fontId="15" fillId="0" borderId="0" xfId="3" applyFont="1"/>
    <xf numFmtId="0" fontId="15" fillId="8" borderId="6" xfId="3" applyFont="1" applyFill="1" applyBorder="1" applyAlignment="1">
      <alignment vertical="center"/>
    </xf>
    <xf numFmtId="0" fontId="15" fillId="8" borderId="7" xfId="3" applyFont="1" applyFill="1" applyBorder="1" applyAlignment="1">
      <alignment horizontal="right" vertical="center"/>
    </xf>
    <xf numFmtId="0" fontId="15" fillId="8" borderId="7" xfId="3" applyFont="1" applyFill="1" applyBorder="1" applyAlignment="1">
      <alignment vertical="center" wrapText="1"/>
    </xf>
    <xf numFmtId="167" fontId="14" fillId="0" borderId="0" xfId="4" applyFill="1" applyBorder="1" applyAlignment="1" applyProtection="1"/>
    <xf numFmtId="0" fontId="15" fillId="0" borderId="6" xfId="3" applyFont="1" applyBorder="1" applyAlignment="1">
      <alignment vertical="center"/>
    </xf>
    <xf numFmtId="0" fontId="15" fillId="0" borderId="7" xfId="3" applyFont="1" applyBorder="1" applyAlignment="1">
      <alignment horizontal="right" vertical="center"/>
    </xf>
    <xf numFmtId="0" fontId="15" fillId="0" borderId="7" xfId="3" applyFont="1" applyBorder="1" applyAlignment="1">
      <alignment vertical="center" wrapText="1"/>
    </xf>
    <xf numFmtId="168" fontId="16" fillId="0" borderId="0" xfId="5" applyNumberFormat="1" applyFont="1" applyFill="1" applyBorder="1" applyAlignment="1" applyProtection="1"/>
    <xf numFmtId="169" fontId="17" fillId="0" borderId="0" xfId="3" applyNumberFormat="1" applyFont="1"/>
    <xf numFmtId="0" fontId="15" fillId="0" borderId="5" xfId="3" applyFont="1" applyBorder="1" applyAlignment="1">
      <alignment vertical="center"/>
    </xf>
    <xf numFmtId="0" fontId="17" fillId="0" borderId="0" xfId="3" applyFont="1" applyAlignment="1">
      <alignment horizontal="left" vertical="center"/>
    </xf>
    <xf numFmtId="39" fontId="18" fillId="0" borderId="0" xfId="4" applyNumberFormat="1" applyFont="1" applyFill="1" applyBorder="1" applyAlignment="1" applyProtection="1">
      <alignment horizontal="center" vertical="center"/>
    </xf>
    <xf numFmtId="39" fontId="19" fillId="0" borderId="0" xfId="4" applyNumberFormat="1" applyFont="1" applyFill="1" applyBorder="1" applyAlignment="1" applyProtection="1">
      <alignment horizontal="center" vertical="center"/>
    </xf>
    <xf numFmtId="0" fontId="17" fillId="0" borderId="0" xfId="3" applyFont="1"/>
    <xf numFmtId="170" fontId="20" fillId="0" borderId="0" xfId="3" applyNumberFormat="1" applyFont="1" applyAlignment="1">
      <alignment horizontal="center" vertical="center"/>
    </xf>
    <xf numFmtId="0" fontId="0" fillId="0" borderId="8" xfId="0" applyBorder="1"/>
    <xf numFmtId="49" fontId="23" fillId="0" borderId="0" xfId="3" quotePrefix="1" applyNumberFormat="1" applyFont="1" applyAlignment="1">
      <alignment horizontal="center" vertical="center"/>
    </xf>
    <xf numFmtId="49" fontId="23" fillId="0" borderId="11" xfId="3" quotePrefix="1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25" fillId="11" borderId="0" xfId="3" applyFont="1" applyFill="1" applyAlignment="1">
      <alignment vertical="center"/>
    </xf>
    <xf numFmtId="0" fontId="17" fillId="11" borderId="12" xfId="3" applyFont="1" applyFill="1" applyBorder="1"/>
    <xf numFmtId="0" fontId="26" fillId="0" borderId="17" xfId="3" applyFont="1" applyBorder="1" applyAlignment="1">
      <alignment vertical="center" textRotation="90" wrapText="1"/>
    </xf>
    <xf numFmtId="0" fontId="18" fillId="10" borderId="19" xfId="3" applyFont="1" applyFill="1" applyBorder="1" applyAlignment="1">
      <alignment vertical="center"/>
    </xf>
    <xf numFmtId="0" fontId="18" fillId="10" borderId="0" xfId="3" applyFont="1" applyFill="1" applyAlignment="1">
      <alignment horizontal="center" vertical="center"/>
    </xf>
    <xf numFmtId="0" fontId="18" fillId="10" borderId="21" xfId="3" applyFont="1" applyFill="1" applyBorder="1" applyAlignment="1">
      <alignment horizontal="center" vertical="center"/>
    </xf>
    <xf numFmtId="0" fontId="18" fillId="10" borderId="26" xfId="3" applyFont="1" applyFill="1" applyBorder="1" applyAlignment="1">
      <alignment horizontal="center" vertical="center"/>
    </xf>
    <xf numFmtId="0" fontId="18" fillId="10" borderId="27" xfId="3" quotePrefix="1" applyFont="1" applyFill="1" applyBorder="1" applyAlignment="1">
      <alignment horizontal="left" vertical="center"/>
    </xf>
    <xf numFmtId="0" fontId="19" fillId="10" borderId="24" xfId="3" quotePrefix="1" applyFont="1" applyFill="1" applyBorder="1" applyAlignment="1">
      <alignment horizontal="center" vertical="center"/>
    </xf>
    <xf numFmtId="0" fontId="19" fillId="10" borderId="20" xfId="3" quotePrefix="1" applyFont="1" applyFill="1" applyBorder="1" applyAlignment="1">
      <alignment horizontal="center" vertical="center"/>
    </xf>
    <xf numFmtId="0" fontId="19" fillId="10" borderId="21" xfId="3" quotePrefix="1" applyFont="1" applyFill="1" applyBorder="1" applyAlignment="1">
      <alignment horizontal="center" vertical="center"/>
    </xf>
    <xf numFmtId="0" fontId="18" fillId="10" borderId="27" xfId="3" applyFont="1" applyFill="1" applyBorder="1" applyAlignment="1">
      <alignment horizontal="center" vertical="center"/>
    </xf>
    <xf numFmtId="0" fontId="17" fillId="0" borderId="21" xfId="3" applyFont="1" applyBorder="1" applyAlignment="1">
      <alignment horizontal="right" vertical="center"/>
    </xf>
    <xf numFmtId="39" fontId="18" fillId="0" borderId="29" xfId="4" applyNumberFormat="1" applyFont="1" applyFill="1" applyBorder="1" applyAlignment="1" applyProtection="1">
      <alignment horizontal="center" vertical="center"/>
    </xf>
    <xf numFmtId="39" fontId="19" fillId="0" borderId="30" xfId="4" applyNumberFormat="1" applyFont="1" applyFill="1" applyBorder="1" applyAlignment="1" applyProtection="1">
      <alignment horizontal="center" vertical="center"/>
    </xf>
    <xf numFmtId="39" fontId="19" fillId="0" borderId="31" xfId="4" applyNumberFormat="1" applyFont="1" applyFill="1" applyBorder="1" applyAlignment="1" applyProtection="1">
      <alignment horizontal="center" vertical="center"/>
    </xf>
    <xf numFmtId="39" fontId="19" fillId="0" borderId="32" xfId="4" applyNumberFormat="1" applyFont="1" applyFill="1" applyBorder="1" applyAlignment="1" applyProtection="1">
      <alignment horizontal="center" vertical="center"/>
    </xf>
    <xf numFmtId="172" fontId="18" fillId="0" borderId="33" xfId="4" applyNumberFormat="1" applyFont="1" applyFill="1" applyBorder="1" applyAlignment="1" applyProtection="1">
      <alignment horizontal="center" vertical="center"/>
    </xf>
    <xf numFmtId="171" fontId="19" fillId="0" borderId="34" xfId="4" applyNumberFormat="1" applyFont="1" applyFill="1" applyBorder="1" applyAlignment="1" applyProtection="1">
      <alignment horizontal="center" vertical="center"/>
    </xf>
    <xf numFmtId="39" fontId="18" fillId="0" borderId="36" xfId="4" applyNumberFormat="1" applyFont="1" applyFill="1" applyBorder="1" applyAlignment="1" applyProtection="1">
      <alignment horizontal="center" vertical="center"/>
    </xf>
    <xf numFmtId="39" fontId="19" fillId="0" borderId="37" xfId="4" applyNumberFormat="1" applyFont="1" applyFill="1" applyBorder="1" applyAlignment="1" applyProtection="1">
      <alignment horizontal="center" vertical="center"/>
    </xf>
    <xf numFmtId="39" fontId="19" fillId="0" borderId="38" xfId="4" applyNumberFormat="1" applyFont="1" applyFill="1" applyBorder="1" applyAlignment="1" applyProtection="1">
      <alignment horizontal="center" vertical="center"/>
    </xf>
    <xf numFmtId="39" fontId="19" fillId="0" borderId="39" xfId="4" applyNumberFormat="1" applyFont="1" applyFill="1" applyBorder="1" applyAlignment="1" applyProtection="1">
      <alignment horizontal="center" vertical="center"/>
    </xf>
    <xf numFmtId="172" fontId="18" fillId="0" borderId="40" xfId="4" applyNumberFormat="1" applyFont="1" applyFill="1" applyBorder="1" applyAlignment="1" applyProtection="1">
      <alignment horizontal="center" vertical="center"/>
    </xf>
    <xf numFmtId="171" fontId="19" fillId="0" borderId="41" xfId="4" applyNumberFormat="1" applyFont="1" applyFill="1" applyBorder="1" applyAlignment="1" applyProtection="1">
      <alignment horizontal="center" vertical="center"/>
    </xf>
    <xf numFmtId="0" fontId="17" fillId="0" borderId="43" xfId="3" applyFont="1" applyBorder="1" applyAlignment="1">
      <alignment horizontal="right" vertical="center"/>
    </xf>
    <xf numFmtId="39" fontId="18" fillId="0" borderId="44" xfId="4" applyNumberFormat="1" applyFont="1" applyFill="1" applyBorder="1" applyAlignment="1" applyProtection="1">
      <alignment horizontal="center" vertical="center"/>
    </xf>
    <xf numFmtId="39" fontId="19" fillId="0" borderId="45" xfId="4" applyNumberFormat="1" applyFont="1" applyFill="1" applyBorder="1" applyAlignment="1" applyProtection="1">
      <alignment horizontal="center" vertical="center"/>
    </xf>
    <xf numFmtId="39" fontId="19" fillId="0" borderId="46" xfId="4" applyNumberFormat="1" applyFont="1" applyFill="1" applyBorder="1" applyAlignment="1" applyProtection="1">
      <alignment horizontal="center" vertical="center"/>
    </xf>
    <xf numFmtId="39" fontId="19" fillId="0" borderId="47" xfId="4" applyNumberFormat="1" applyFont="1" applyFill="1" applyBorder="1" applyAlignment="1" applyProtection="1">
      <alignment horizontal="center" vertical="center"/>
    </xf>
    <xf numFmtId="172" fontId="18" fillId="0" borderId="48" xfId="4" applyNumberFormat="1" applyFont="1" applyFill="1" applyBorder="1" applyAlignment="1" applyProtection="1">
      <alignment horizontal="center" vertical="center"/>
    </xf>
    <xf numFmtId="171" fontId="19" fillId="0" borderId="49" xfId="4" applyNumberFormat="1" applyFont="1" applyFill="1" applyBorder="1" applyAlignment="1" applyProtection="1">
      <alignment horizontal="center" vertical="center"/>
    </xf>
    <xf numFmtId="172" fontId="18" fillId="0" borderId="50" xfId="4" applyNumberFormat="1" applyFont="1" applyFill="1" applyBorder="1" applyAlignment="1" applyProtection="1">
      <alignment horizontal="center" vertical="center"/>
    </xf>
    <xf numFmtId="171" fontId="19" fillId="0" borderId="51" xfId="4" applyNumberFormat="1" applyFont="1" applyFill="1" applyBorder="1" applyAlignment="1" applyProtection="1">
      <alignment horizontal="center" vertical="center"/>
    </xf>
    <xf numFmtId="0" fontId="17" fillId="0" borderId="12" xfId="3" applyFont="1" applyBorder="1" applyAlignment="1">
      <alignment horizontal="right" vertical="center"/>
    </xf>
    <xf numFmtId="39" fontId="18" fillId="0" borderId="53" xfId="4" applyNumberFormat="1" applyFont="1" applyFill="1" applyBorder="1" applyAlignment="1" applyProtection="1">
      <alignment horizontal="center" vertical="center"/>
    </xf>
    <xf numFmtId="39" fontId="19" fillId="0" borderId="54" xfId="4" applyNumberFormat="1" applyFont="1" applyFill="1" applyBorder="1" applyAlignment="1" applyProtection="1">
      <alignment horizontal="center" vertical="center"/>
    </xf>
    <xf numFmtId="39" fontId="19" fillId="0" borderId="55" xfId="4" applyNumberFormat="1" applyFont="1" applyFill="1" applyBorder="1" applyAlignment="1" applyProtection="1">
      <alignment horizontal="center" vertical="center"/>
    </xf>
    <xf numFmtId="39" fontId="19" fillId="0" borderId="56" xfId="4" applyNumberFormat="1" applyFont="1" applyFill="1" applyBorder="1" applyAlignment="1" applyProtection="1">
      <alignment horizontal="center" vertical="center"/>
    </xf>
    <xf numFmtId="172" fontId="18" fillId="0" borderId="57" xfId="4" applyNumberFormat="1" applyFont="1" applyFill="1" applyBorder="1" applyAlignment="1" applyProtection="1">
      <alignment horizontal="center" vertical="center"/>
    </xf>
    <xf numFmtId="171" fontId="19" fillId="0" borderId="58" xfId="4" applyNumberFormat="1" applyFont="1" applyFill="1" applyBorder="1" applyAlignment="1" applyProtection="1">
      <alignment horizontal="center" vertical="center"/>
    </xf>
    <xf numFmtId="0" fontId="26" fillId="0" borderId="0" xfId="3" applyFont="1" applyAlignment="1">
      <alignment vertical="center" textRotation="90" wrapText="1"/>
    </xf>
    <xf numFmtId="0" fontId="17" fillId="0" borderId="0" xfId="3" quotePrefix="1" applyFont="1" applyAlignment="1">
      <alignment horizontal="center" vertical="center" wrapText="1"/>
    </xf>
    <xf numFmtId="172" fontId="18" fillId="0" borderId="0" xfId="4" applyNumberFormat="1" applyFont="1" applyFill="1" applyBorder="1" applyAlignment="1" applyProtection="1">
      <alignment horizontal="center" vertical="center"/>
    </xf>
    <xf numFmtId="171" fontId="19" fillId="0" borderId="0" xfId="4" applyNumberFormat="1" applyFont="1" applyFill="1" applyBorder="1" applyAlignment="1" applyProtection="1">
      <alignment horizontal="center" vertical="center"/>
    </xf>
    <xf numFmtId="173" fontId="27" fillId="0" borderId="0" xfId="4" applyNumberFormat="1" applyFont="1" applyFill="1" applyBorder="1" applyAlignment="1" applyProtection="1"/>
    <xf numFmtId="0" fontId="17" fillId="0" borderId="0" xfId="3" applyFont="1" applyAlignment="1">
      <alignment horizontal="right" vertical="center"/>
    </xf>
    <xf numFmtId="39" fontId="17" fillId="0" borderId="0" xfId="4" applyNumberFormat="1" applyFont="1" applyFill="1" applyBorder="1" applyAlignment="1" applyProtection="1">
      <alignment horizontal="center" vertical="center"/>
    </xf>
    <xf numFmtId="171" fontId="17" fillId="0" borderId="0" xfId="4" applyNumberFormat="1" applyFont="1" applyFill="1" applyBorder="1" applyAlignment="1" applyProtection="1">
      <alignment horizontal="center" vertical="center"/>
    </xf>
    <xf numFmtId="0" fontId="17" fillId="10" borderId="22" xfId="3" applyFont="1" applyFill="1" applyBorder="1"/>
    <xf numFmtId="0" fontId="17" fillId="10" borderId="59" xfId="3" applyFont="1" applyFill="1" applyBorder="1"/>
    <xf numFmtId="0" fontId="18" fillId="10" borderId="64" xfId="3" quotePrefix="1" applyFont="1" applyFill="1" applyBorder="1" applyAlignment="1">
      <alignment horizontal="center" vertical="center"/>
    </xf>
    <xf numFmtId="0" fontId="18" fillId="10" borderId="27" xfId="3" quotePrefix="1" applyFont="1" applyFill="1" applyBorder="1" applyAlignment="1">
      <alignment horizontal="center" vertical="center"/>
    </xf>
    <xf numFmtId="0" fontId="18" fillId="10" borderId="0" xfId="3" quotePrefix="1" applyFont="1" applyFill="1" applyAlignment="1">
      <alignment horizontal="center" vertical="center" wrapText="1"/>
    </xf>
    <xf numFmtId="170" fontId="18" fillId="0" borderId="67" xfId="3" applyNumberFormat="1" applyFont="1" applyBorder="1" applyAlignment="1">
      <alignment horizontal="center" vertical="center"/>
    </xf>
    <xf numFmtId="171" fontId="19" fillId="0" borderId="68" xfId="4" applyNumberFormat="1" applyFont="1" applyFill="1" applyBorder="1" applyAlignment="1" applyProtection="1">
      <alignment horizontal="center" vertical="center"/>
    </xf>
    <xf numFmtId="170" fontId="18" fillId="12" borderId="69" xfId="3" applyNumberFormat="1" applyFont="1" applyFill="1" applyBorder="1" applyAlignment="1">
      <alignment horizontal="center" vertical="center"/>
    </xf>
    <xf numFmtId="171" fontId="19" fillId="12" borderId="70" xfId="4" applyNumberFormat="1" applyFont="1" applyFill="1" applyBorder="1" applyAlignment="1" applyProtection="1">
      <alignment horizontal="center" vertical="center"/>
    </xf>
    <xf numFmtId="4" fontId="18" fillId="0" borderId="73" xfId="3" applyNumberFormat="1" applyFont="1" applyBorder="1" applyAlignment="1">
      <alignment horizontal="center" vertical="center"/>
    </xf>
    <xf numFmtId="4" fontId="19" fillId="0" borderId="74" xfId="4" applyNumberFormat="1" applyFont="1" applyFill="1" applyBorder="1" applyAlignment="1" applyProtection="1">
      <alignment horizontal="center" vertical="center"/>
    </xf>
    <xf numFmtId="170" fontId="18" fillId="0" borderId="75" xfId="3" applyNumberFormat="1" applyFont="1" applyBorder="1" applyAlignment="1">
      <alignment horizontal="center" vertical="center"/>
    </xf>
    <xf numFmtId="171" fontId="19" fillId="0" borderId="76" xfId="4" applyNumberFormat="1" applyFont="1" applyFill="1" applyBorder="1" applyAlignment="1" applyProtection="1">
      <alignment horizontal="center" vertical="center"/>
    </xf>
    <xf numFmtId="170" fontId="18" fillId="13" borderId="77" xfId="3" applyNumberFormat="1" applyFont="1" applyFill="1" applyBorder="1" applyAlignment="1">
      <alignment horizontal="center" vertical="center"/>
    </xf>
    <xf numFmtId="171" fontId="19" fillId="12" borderId="78" xfId="4" applyNumberFormat="1" applyFont="1" applyFill="1" applyBorder="1" applyAlignment="1" applyProtection="1">
      <alignment horizontal="center" vertical="center"/>
    </xf>
    <xf numFmtId="4" fontId="18" fillId="0" borderId="75" xfId="3" applyNumberFormat="1" applyFont="1" applyBorder="1" applyAlignment="1">
      <alignment horizontal="center" vertical="center"/>
    </xf>
    <xf numFmtId="4" fontId="19" fillId="0" borderId="78" xfId="4" applyNumberFormat="1" applyFont="1" applyFill="1" applyBorder="1" applyAlignment="1" applyProtection="1">
      <alignment horizontal="center" vertical="center"/>
    </xf>
    <xf numFmtId="170" fontId="18" fillId="0" borderId="79" xfId="3" applyNumberFormat="1" applyFont="1" applyBorder="1" applyAlignment="1">
      <alignment horizontal="center" vertical="center"/>
    </xf>
    <xf numFmtId="171" fontId="19" fillId="0" borderId="78" xfId="4" applyNumberFormat="1" applyFont="1" applyFill="1" applyBorder="1" applyAlignment="1" applyProtection="1">
      <alignment horizontal="center" vertical="center"/>
    </xf>
    <xf numFmtId="170" fontId="18" fillId="13" borderId="82" xfId="3" applyNumberFormat="1" applyFont="1" applyFill="1" applyBorder="1" applyAlignment="1">
      <alignment horizontal="center" vertical="center"/>
    </xf>
    <xf numFmtId="171" fontId="19" fillId="13" borderId="83" xfId="4" applyNumberFormat="1" applyFont="1" applyFill="1" applyBorder="1" applyAlignment="1" applyProtection="1">
      <alignment horizontal="center" vertical="center"/>
    </xf>
    <xf numFmtId="170" fontId="18" fillId="12" borderId="82" xfId="3" applyNumberFormat="1" applyFont="1" applyFill="1" applyBorder="1" applyAlignment="1">
      <alignment horizontal="center" vertical="center"/>
    </xf>
    <xf numFmtId="171" fontId="19" fillId="12" borderId="83" xfId="4" applyNumberFormat="1" applyFont="1" applyFill="1" applyBorder="1" applyAlignment="1" applyProtection="1">
      <alignment horizontal="center" vertical="center"/>
    </xf>
    <xf numFmtId="170" fontId="18" fillId="0" borderId="84" xfId="3" applyNumberFormat="1" applyFont="1" applyBorder="1" applyAlignment="1">
      <alignment horizontal="center" vertical="center"/>
    </xf>
    <xf numFmtId="171" fontId="19" fillId="0" borderId="85" xfId="4" applyNumberFormat="1" applyFont="1" applyFill="1" applyBorder="1" applyAlignment="1" applyProtection="1">
      <alignment horizontal="center" vertical="center"/>
    </xf>
    <xf numFmtId="4" fontId="18" fillId="0" borderId="82" xfId="3" applyNumberFormat="1" applyFont="1" applyBorder="1" applyAlignment="1">
      <alignment horizontal="center" vertical="center"/>
    </xf>
    <xf numFmtId="4" fontId="19" fillId="0" borderId="85" xfId="4" applyNumberFormat="1" applyFont="1" applyFill="1" applyBorder="1" applyAlignment="1" applyProtection="1">
      <alignment horizontal="center" vertical="center"/>
    </xf>
    <xf numFmtId="0" fontId="17" fillId="0" borderId="0" xfId="3" applyFont="1" applyAlignment="1">
      <alignment horizontal="left" vertical="center" wrapText="1"/>
    </xf>
    <xf numFmtId="170" fontId="18" fillId="0" borderId="0" xfId="3" applyNumberFormat="1" applyFont="1" applyAlignment="1">
      <alignment horizontal="center" vertical="center"/>
    </xf>
    <xf numFmtId="4" fontId="18" fillId="0" borderId="0" xfId="3" applyNumberFormat="1" applyFont="1" applyAlignment="1">
      <alignment horizontal="center" vertical="center"/>
    </xf>
    <xf numFmtId="0" fontId="17" fillId="10" borderId="20" xfId="3" applyFont="1" applyFill="1" applyBorder="1"/>
    <xf numFmtId="0" fontId="17" fillId="10" borderId="86" xfId="3" applyFont="1" applyFill="1" applyBorder="1"/>
    <xf numFmtId="0" fontId="19" fillId="10" borderId="63" xfId="3" quotePrefix="1" applyFont="1" applyFill="1" applyBorder="1" applyAlignment="1">
      <alignment horizontal="center" vertical="center"/>
    </xf>
    <xf numFmtId="0" fontId="19" fillId="10" borderId="87" xfId="3" quotePrefix="1" applyFont="1" applyFill="1" applyBorder="1" applyAlignment="1">
      <alignment horizontal="center" vertical="center"/>
    </xf>
    <xf numFmtId="0" fontId="18" fillId="10" borderId="62" xfId="3" quotePrefix="1" applyFont="1" applyFill="1" applyBorder="1" applyAlignment="1">
      <alignment horizontal="center" vertical="center"/>
    </xf>
    <xf numFmtId="0" fontId="29" fillId="10" borderId="88" xfId="3" quotePrefix="1" applyFont="1" applyFill="1" applyBorder="1" applyAlignment="1">
      <alignment horizontal="center" vertical="center"/>
    </xf>
    <xf numFmtId="171" fontId="18" fillId="0" borderId="89" xfId="3" applyNumberFormat="1" applyFont="1" applyBorder="1" applyAlignment="1">
      <alignment horizontal="center" vertical="center"/>
    </xf>
    <xf numFmtId="171" fontId="19" fillId="0" borderId="90" xfId="3" applyNumberFormat="1" applyFont="1" applyBorder="1" applyAlignment="1">
      <alignment horizontal="center" vertical="center"/>
    </xf>
    <xf numFmtId="171" fontId="18" fillId="0" borderId="79" xfId="3" applyNumberFormat="1" applyFont="1" applyBorder="1" applyAlignment="1">
      <alignment horizontal="center" vertical="center"/>
    </xf>
    <xf numFmtId="171" fontId="19" fillId="0" borderId="91" xfId="3" applyNumberFormat="1" applyFont="1" applyBorder="1" applyAlignment="1">
      <alignment horizontal="center" vertical="center"/>
    </xf>
    <xf numFmtId="4" fontId="18" fillId="0" borderId="80" xfId="3" applyNumberFormat="1" applyFont="1" applyBorder="1" applyAlignment="1">
      <alignment horizontal="center" vertical="center"/>
    </xf>
    <xf numFmtId="39" fontId="19" fillId="0" borderId="92" xfId="4" applyNumberFormat="1" applyFont="1" applyFill="1" applyBorder="1" applyAlignment="1" applyProtection="1">
      <alignment horizontal="center" vertical="center"/>
    </xf>
    <xf numFmtId="4" fontId="18" fillId="12" borderId="93" xfId="3" applyNumberFormat="1" applyFont="1" applyFill="1" applyBorder="1" applyAlignment="1">
      <alignment horizontal="center" vertical="center"/>
    </xf>
    <xf numFmtId="39" fontId="19" fillId="12" borderId="94" xfId="4" applyNumberFormat="1" applyFont="1" applyFill="1" applyBorder="1" applyAlignment="1" applyProtection="1">
      <alignment horizontal="center" vertical="center"/>
    </xf>
    <xf numFmtId="171" fontId="18" fillId="0" borderId="75" xfId="3" applyNumberFormat="1" applyFont="1" applyBorder="1" applyAlignment="1">
      <alignment horizontal="center" vertical="center"/>
    </xf>
    <xf numFmtId="171" fontId="19" fillId="0" borderId="76" xfId="3" applyNumberFormat="1" applyFont="1" applyBorder="1" applyAlignment="1">
      <alignment horizontal="center" vertical="center"/>
    </xf>
    <xf numFmtId="171" fontId="18" fillId="0" borderId="77" xfId="3" applyNumberFormat="1" applyFont="1" applyBorder="1" applyAlignment="1">
      <alignment horizontal="center" vertical="center"/>
    </xf>
    <xf numFmtId="171" fontId="19" fillId="0" borderId="78" xfId="3" applyNumberFormat="1" applyFont="1" applyBorder="1" applyAlignment="1">
      <alignment horizontal="center" vertical="center"/>
    </xf>
    <xf numFmtId="171" fontId="18" fillId="0" borderId="95" xfId="3" applyNumberFormat="1" applyFont="1" applyBorder="1" applyAlignment="1">
      <alignment horizontal="center" vertical="center"/>
    </xf>
    <xf numFmtId="171" fontId="19" fillId="0" borderId="81" xfId="3" applyNumberFormat="1" applyFont="1" applyBorder="1" applyAlignment="1">
      <alignment horizontal="center" vertical="center"/>
    </xf>
    <xf numFmtId="171" fontId="19" fillId="0" borderId="94" xfId="3" applyNumberFormat="1" applyFont="1" applyBorder="1" applyAlignment="1">
      <alignment horizontal="center" vertical="center"/>
    </xf>
    <xf numFmtId="171" fontId="19" fillId="0" borderId="0" xfId="3" applyNumberFormat="1" applyFont="1" applyAlignment="1">
      <alignment vertical="center"/>
    </xf>
    <xf numFmtId="0" fontId="29" fillId="10" borderId="62" xfId="3" quotePrefix="1" applyFont="1" applyFill="1" applyBorder="1" applyAlignment="1">
      <alignment horizontal="center" vertical="center"/>
    </xf>
    <xf numFmtId="39" fontId="19" fillId="0" borderId="94" xfId="4" applyNumberFormat="1" applyFont="1" applyFill="1" applyBorder="1" applyAlignment="1" applyProtection="1">
      <alignment horizontal="center" vertical="center"/>
    </xf>
    <xf numFmtId="39" fontId="30" fillId="8" borderId="7" xfId="4" applyNumberFormat="1" applyFont="1" applyFill="1" applyBorder="1" applyAlignment="1">
      <alignment horizontal="center" vertical="center"/>
    </xf>
    <xf numFmtId="2" fontId="30" fillId="0" borderId="7" xfId="4" applyNumberFormat="1" applyFont="1" applyBorder="1" applyAlignment="1">
      <alignment horizontal="center" vertical="center"/>
    </xf>
    <xf numFmtId="4" fontId="30" fillId="8" borderId="7" xfId="3" applyNumberFormat="1" applyFont="1" applyFill="1" applyBorder="1" applyAlignment="1">
      <alignment horizontal="center" vertical="center"/>
    </xf>
    <xf numFmtId="4" fontId="30" fillId="0" borderId="7" xfId="3" applyNumberFormat="1" applyFont="1" applyBorder="1" applyAlignment="1">
      <alignment horizontal="center" vertical="center"/>
    </xf>
    <xf numFmtId="2" fontId="30" fillId="8" borderId="7" xfId="3" applyNumberFormat="1" applyFont="1" applyFill="1" applyBorder="1" applyAlignment="1">
      <alignment horizontal="center" vertical="center"/>
    </xf>
    <xf numFmtId="2" fontId="30" fillId="8" borderId="7" xfId="3" applyNumberFormat="1" applyFont="1" applyFill="1" applyBorder="1"/>
    <xf numFmtId="39" fontId="30" fillId="0" borderId="7" xfId="4" applyNumberFormat="1" applyFont="1" applyBorder="1" applyAlignment="1">
      <alignment horizontal="center" vertical="center"/>
    </xf>
    <xf numFmtId="2" fontId="30" fillId="0" borderId="7" xfId="3" applyNumberFormat="1" applyFont="1" applyBorder="1" applyAlignment="1">
      <alignment horizontal="center" vertical="center"/>
    </xf>
    <xf numFmtId="2" fontId="30" fillId="0" borderId="7" xfId="3" applyNumberFormat="1" applyFont="1" applyBorder="1"/>
    <xf numFmtId="2" fontId="30" fillId="8" borderId="7" xfId="4" applyNumberFormat="1" applyFont="1" applyFill="1" applyBorder="1" applyAlignment="1">
      <alignment horizontal="center" vertical="center"/>
    </xf>
    <xf numFmtId="0" fontId="0" fillId="0" borderId="6" xfId="0" applyBorder="1"/>
    <xf numFmtId="0" fontId="15" fillId="8" borderId="0" xfId="3" applyFont="1" applyFill="1" applyAlignment="1">
      <alignment vertical="center"/>
    </xf>
    <xf numFmtId="0" fontId="15" fillId="0" borderId="0" xfId="3" applyFont="1" applyAlignment="1">
      <alignment vertical="center"/>
    </xf>
    <xf numFmtId="0" fontId="15" fillId="8" borderId="8" xfId="3" applyFont="1" applyFill="1" applyBorder="1" applyAlignment="1">
      <alignment horizontal="right" vertical="center"/>
    </xf>
    <xf numFmtId="0" fontId="15" fillId="8" borderId="8" xfId="3" applyFont="1" applyFill="1" applyBorder="1" applyAlignment="1">
      <alignment vertical="center" wrapText="1"/>
    </xf>
    <xf numFmtId="2" fontId="30" fillId="8" borderId="8" xfId="4" applyNumberFormat="1" applyFont="1" applyFill="1" applyBorder="1" applyAlignment="1">
      <alignment horizontal="center" vertical="center"/>
    </xf>
    <xf numFmtId="2" fontId="30" fillId="8" borderId="8" xfId="3" applyNumberFormat="1" applyFont="1" applyFill="1" applyBorder="1" applyAlignment="1">
      <alignment horizontal="center" vertical="center"/>
    </xf>
    <xf numFmtId="2" fontId="30" fillId="8" borderId="8" xfId="3" applyNumberFormat="1" applyFont="1" applyFill="1" applyBorder="1"/>
    <xf numFmtId="0" fontId="31" fillId="7" borderId="0" xfId="3" applyFont="1" applyFill="1" applyAlignment="1">
      <alignment vertical="center" wrapText="1"/>
    </xf>
    <xf numFmtId="0" fontId="32" fillId="0" borderId="0" xfId="3" applyFont="1" applyAlignment="1">
      <alignment horizontal="center" vertical="center"/>
    </xf>
    <xf numFmtId="0" fontId="0" fillId="0" borderId="5" xfId="0" applyBorder="1"/>
    <xf numFmtId="0" fontId="21" fillId="9" borderId="9" xfId="2" applyFont="1" applyFill="1" applyBorder="1" applyAlignment="1">
      <alignment horizontal="center" vertical="center" wrapText="1"/>
    </xf>
    <xf numFmtId="0" fontId="18" fillId="10" borderId="15" xfId="3" quotePrefix="1" applyFont="1" applyFill="1" applyBorder="1" applyAlignment="1">
      <alignment horizontal="center" vertical="center" wrapText="1"/>
    </xf>
    <xf numFmtId="0" fontId="18" fillId="10" borderId="16" xfId="3" quotePrefix="1" applyFont="1" applyFill="1" applyBorder="1" applyAlignment="1">
      <alignment horizontal="center" vertical="center" wrapText="1"/>
    </xf>
    <xf numFmtId="0" fontId="18" fillId="10" borderId="22" xfId="3" quotePrefix="1" applyFont="1" applyFill="1" applyBorder="1" applyAlignment="1">
      <alignment horizontal="center" vertical="center" wrapText="1"/>
    </xf>
    <xf numFmtId="0" fontId="18" fillId="10" borderId="21" xfId="3" quotePrefix="1" applyFont="1" applyFill="1" applyBorder="1" applyAlignment="1">
      <alignment horizontal="center" vertical="center" wrapText="1"/>
    </xf>
    <xf numFmtId="0" fontId="18" fillId="10" borderId="62" xfId="3" applyFont="1" applyFill="1" applyBorder="1" applyAlignment="1">
      <alignment horizontal="center" vertical="center"/>
    </xf>
    <xf numFmtId="0" fontId="18" fillId="10" borderId="63" xfId="3" applyFont="1" applyFill="1" applyBorder="1" applyAlignment="1">
      <alignment horizontal="center" vertical="center"/>
    </xf>
    <xf numFmtId="0" fontId="17" fillId="0" borderId="22" xfId="3" applyFont="1" applyBorder="1" applyAlignment="1">
      <alignment horizontal="left" vertical="center"/>
    </xf>
    <xf numFmtId="0" fontId="17" fillId="0" borderId="20" xfId="3" applyFont="1" applyBorder="1" applyAlignment="1">
      <alignment horizontal="left" vertical="center"/>
    </xf>
    <xf numFmtId="0" fontId="17" fillId="0" borderId="22" xfId="3" quotePrefix="1" applyFont="1" applyBorder="1" applyAlignment="1">
      <alignment horizontal="left" vertical="center"/>
    </xf>
    <xf numFmtId="0" fontId="17" fillId="0" borderId="80" xfId="3" quotePrefix="1" applyFont="1" applyBorder="1" applyAlignment="1">
      <alignment horizontal="left" vertical="center" wrapText="1"/>
    </xf>
    <xf numFmtId="0" fontId="17" fillId="0" borderId="81" xfId="3" quotePrefix="1" applyFont="1" applyBorder="1" applyAlignment="1">
      <alignment horizontal="left" vertical="center" wrapText="1"/>
    </xf>
    <xf numFmtId="0" fontId="17" fillId="0" borderId="22" xfId="3" applyFont="1" applyBorder="1" applyAlignment="1">
      <alignment horizontal="left" vertical="center" wrapText="1"/>
    </xf>
    <xf numFmtId="0" fontId="17" fillId="0" borderId="20" xfId="3" applyFont="1" applyBorder="1" applyAlignment="1">
      <alignment horizontal="left" vertical="center" wrapText="1"/>
    </xf>
    <xf numFmtId="0" fontId="17" fillId="0" borderId="80" xfId="3" applyFont="1" applyBorder="1" applyAlignment="1">
      <alignment horizontal="left" vertical="center" wrapText="1"/>
    </xf>
    <xf numFmtId="0" fontId="17" fillId="0" borderId="81" xfId="3" applyFont="1" applyBorder="1" applyAlignment="1">
      <alignment horizontal="left" vertical="center" wrapText="1"/>
    </xf>
    <xf numFmtId="0" fontId="18" fillId="10" borderId="15" xfId="3" applyFont="1" applyFill="1" applyBorder="1" applyAlignment="1">
      <alignment horizontal="center"/>
    </xf>
    <xf numFmtId="0" fontId="18" fillId="10" borderId="59" xfId="3" applyFont="1" applyFill="1" applyBorder="1" applyAlignment="1">
      <alignment horizontal="center"/>
    </xf>
    <xf numFmtId="0" fontId="18" fillId="10" borderId="61" xfId="3" quotePrefix="1" applyFont="1" applyFill="1" applyBorder="1" applyAlignment="1">
      <alignment horizontal="center" vertical="center" wrapText="1"/>
    </xf>
    <xf numFmtId="0" fontId="18" fillId="10" borderId="59" xfId="3" quotePrefix="1" applyFont="1" applyFill="1" applyBorder="1" applyAlignment="1">
      <alignment horizontal="center" vertical="center" wrapText="1"/>
    </xf>
    <xf numFmtId="0" fontId="18" fillId="10" borderId="0" xfId="3" quotePrefix="1" applyFont="1" applyFill="1" applyAlignment="1">
      <alignment horizontal="center" vertical="center" wrapText="1"/>
    </xf>
    <xf numFmtId="0" fontId="18" fillId="10" borderId="20" xfId="3" quotePrefix="1" applyFont="1" applyFill="1" applyBorder="1" applyAlignment="1">
      <alignment horizontal="center" vertical="center" wrapText="1"/>
    </xf>
    <xf numFmtId="0" fontId="18" fillId="10" borderId="15" xfId="3" quotePrefix="1" applyFont="1" applyFill="1" applyBorder="1" applyAlignment="1">
      <alignment horizontal="center" vertical="center"/>
    </xf>
    <xf numFmtId="0" fontId="18" fillId="10" borderId="61" xfId="3" quotePrefix="1" applyFont="1" applyFill="1" applyBorder="1" applyAlignment="1">
      <alignment horizontal="center" vertical="center"/>
    </xf>
    <xf numFmtId="0" fontId="18" fillId="10" borderId="16" xfId="3" quotePrefix="1" applyFont="1" applyFill="1" applyBorder="1" applyAlignment="1">
      <alignment horizontal="center" vertical="center"/>
    </xf>
    <xf numFmtId="0" fontId="18" fillId="10" borderId="22" xfId="3" quotePrefix="1" applyFont="1" applyFill="1" applyBorder="1" applyAlignment="1">
      <alignment horizontal="center" vertical="center"/>
    </xf>
    <xf numFmtId="0" fontId="18" fillId="10" borderId="20" xfId="3" quotePrefix="1" applyFont="1" applyFill="1" applyBorder="1" applyAlignment="1">
      <alignment horizontal="center" vertical="center"/>
    </xf>
    <xf numFmtId="0" fontId="18" fillId="10" borderId="10" xfId="3" quotePrefix="1" applyFont="1" applyFill="1" applyBorder="1" applyAlignment="1">
      <alignment horizontal="center" vertical="center"/>
    </xf>
    <xf numFmtId="0" fontId="18" fillId="10" borderId="21" xfId="3" quotePrefix="1" applyFont="1" applyFill="1" applyBorder="1" applyAlignment="1">
      <alignment horizontal="center" vertical="center"/>
    </xf>
    <xf numFmtId="0" fontId="18" fillId="10" borderId="15" xfId="3" applyFont="1" applyFill="1" applyBorder="1" applyAlignment="1">
      <alignment horizontal="center" vertical="center"/>
    </xf>
    <xf numFmtId="0" fontId="18" fillId="10" borderId="59" xfId="3" applyFont="1" applyFill="1" applyBorder="1" applyAlignment="1">
      <alignment horizontal="center" vertical="center"/>
    </xf>
    <xf numFmtId="0" fontId="18" fillId="10" borderId="60" xfId="3" quotePrefix="1" applyFont="1" applyFill="1" applyBorder="1" applyAlignment="1">
      <alignment horizontal="center" vertical="center" wrapText="1"/>
    </xf>
    <xf numFmtId="0" fontId="17" fillId="0" borderId="65" xfId="3" applyFont="1" applyBorder="1" applyAlignment="1">
      <alignment horizontal="left" vertical="center" wrapText="1"/>
    </xf>
    <xf numFmtId="0" fontId="17" fillId="0" borderId="66" xfId="3" applyFont="1" applyBorder="1" applyAlignment="1">
      <alignment horizontal="left" vertical="center" wrapText="1"/>
    </xf>
    <xf numFmtId="0" fontId="17" fillId="0" borderId="71" xfId="3" applyFont="1" applyBorder="1" applyAlignment="1">
      <alignment horizontal="left" vertical="center" wrapText="1"/>
    </xf>
    <xf numFmtId="0" fontId="17" fillId="0" borderId="72" xfId="3" applyFont="1" applyBorder="1" applyAlignment="1">
      <alignment horizontal="left" vertical="center" wrapText="1"/>
    </xf>
    <xf numFmtId="0" fontId="17" fillId="0" borderId="28" xfId="3" quotePrefix="1" applyFont="1" applyBorder="1" applyAlignment="1">
      <alignment horizontal="center" vertical="center" wrapText="1"/>
    </xf>
    <xf numFmtId="0" fontId="17" fillId="0" borderId="35" xfId="3" quotePrefix="1" applyFont="1" applyBorder="1" applyAlignment="1">
      <alignment horizontal="center" vertical="center" wrapText="1"/>
    </xf>
    <xf numFmtId="0" fontId="17" fillId="0" borderId="42" xfId="3" quotePrefix="1" applyFont="1" applyBorder="1" applyAlignment="1">
      <alignment horizontal="center" vertical="center" wrapText="1"/>
    </xf>
    <xf numFmtId="0" fontId="17" fillId="0" borderId="52" xfId="3" quotePrefix="1" applyFont="1" applyBorder="1" applyAlignment="1">
      <alignment horizontal="center" vertical="center" wrapText="1"/>
    </xf>
    <xf numFmtId="0" fontId="18" fillId="10" borderId="13" xfId="3" applyFont="1" applyFill="1" applyBorder="1" applyAlignment="1">
      <alignment horizontal="center" vertical="center" wrapText="1"/>
    </xf>
    <xf numFmtId="0" fontId="18" fillId="10" borderId="11" xfId="3" applyFont="1" applyFill="1" applyBorder="1" applyAlignment="1">
      <alignment horizontal="center" vertical="center" wrapText="1"/>
    </xf>
    <xf numFmtId="0" fontId="18" fillId="10" borderId="14" xfId="3" applyFont="1" applyFill="1" applyBorder="1" applyAlignment="1">
      <alignment horizontal="center" vertical="center" wrapText="1"/>
    </xf>
    <xf numFmtId="0" fontId="17" fillId="10" borderId="59" xfId="3" applyFont="1" applyFill="1" applyBorder="1" applyAlignment="1">
      <alignment horizontal="center" vertical="center" wrapText="1"/>
    </xf>
    <xf numFmtId="0" fontId="17" fillId="10" borderId="10" xfId="3" applyFont="1" applyFill="1" applyBorder="1" applyAlignment="1">
      <alignment horizontal="center" vertical="center" wrapText="1"/>
    </xf>
    <xf numFmtId="0" fontId="17" fillId="10" borderId="20" xfId="3" applyFont="1" applyFill="1" applyBorder="1" applyAlignment="1">
      <alignment horizontal="center" vertical="center" wrapText="1"/>
    </xf>
    <xf numFmtId="0" fontId="17" fillId="10" borderId="16" xfId="3" applyFont="1" applyFill="1" applyBorder="1" applyAlignment="1">
      <alignment horizontal="center" vertical="center" wrapText="1"/>
    </xf>
    <xf numFmtId="0" fontId="17" fillId="10" borderId="0" xfId="3" applyFont="1" applyFill="1" applyAlignment="1">
      <alignment horizontal="center" vertical="center" wrapText="1"/>
    </xf>
    <xf numFmtId="0" fontId="17" fillId="10" borderId="21" xfId="3" applyFont="1" applyFill="1" applyBorder="1" applyAlignment="1">
      <alignment horizontal="center" vertical="center" wrapText="1"/>
    </xf>
    <xf numFmtId="0" fontId="18" fillId="10" borderId="22" xfId="3" applyFont="1" applyFill="1" applyBorder="1" applyAlignment="1">
      <alignment horizontal="center" vertical="center"/>
    </xf>
    <xf numFmtId="0" fontId="18" fillId="10" borderId="20" xfId="3" applyFont="1" applyFill="1" applyBorder="1" applyAlignment="1">
      <alignment horizontal="center" vertical="center"/>
    </xf>
    <xf numFmtId="0" fontId="18" fillId="10" borderId="0" xfId="3" applyFont="1" applyFill="1" applyAlignment="1">
      <alignment horizontal="center" vertical="center"/>
    </xf>
    <xf numFmtId="0" fontId="18" fillId="10" borderId="10" xfId="3" applyFont="1" applyFill="1" applyBorder="1" applyAlignment="1">
      <alignment horizontal="center" vertical="center"/>
    </xf>
    <xf numFmtId="0" fontId="18" fillId="10" borderId="24" xfId="3" applyFont="1" applyFill="1" applyBorder="1" applyAlignment="1">
      <alignment horizontal="center" vertical="center"/>
    </xf>
    <xf numFmtId="0" fontId="18" fillId="10" borderId="21" xfId="3" applyFont="1" applyFill="1" applyBorder="1" applyAlignment="1">
      <alignment horizontal="center" vertical="center"/>
    </xf>
    <xf numFmtId="0" fontId="22" fillId="10" borderId="10" xfId="3" applyFont="1" applyFill="1" applyBorder="1" applyAlignment="1">
      <alignment horizontal="center" vertical="center"/>
    </xf>
    <xf numFmtId="0" fontId="22" fillId="10" borderId="0" xfId="3" applyFont="1" applyFill="1" applyAlignment="1">
      <alignment horizontal="center" vertical="center"/>
    </xf>
    <xf numFmtId="0" fontId="18" fillId="10" borderId="13" xfId="3" quotePrefix="1" applyFont="1" applyFill="1" applyBorder="1" applyAlignment="1">
      <alignment horizontal="center" vertical="center"/>
    </xf>
    <xf numFmtId="0" fontId="18" fillId="10" borderId="11" xfId="3" applyFont="1" applyFill="1" applyBorder="1" applyAlignment="1">
      <alignment horizontal="center" vertical="center"/>
    </xf>
    <xf numFmtId="0" fontId="18" fillId="10" borderId="14" xfId="3" applyFont="1" applyFill="1" applyBorder="1" applyAlignment="1">
      <alignment horizontal="center" vertical="center"/>
    </xf>
    <xf numFmtId="0" fontId="18" fillId="10" borderId="18" xfId="3" quotePrefix="1" applyFont="1" applyFill="1" applyBorder="1" applyAlignment="1">
      <alignment horizontal="center" vertical="center" wrapText="1"/>
    </xf>
    <xf numFmtId="0" fontId="18" fillId="10" borderId="23" xfId="3" applyFont="1" applyFill="1" applyBorder="1" applyAlignment="1">
      <alignment horizontal="center" vertical="center" wrapText="1"/>
    </xf>
    <xf numFmtId="0" fontId="18" fillId="10" borderId="25" xfId="3" applyFont="1" applyFill="1" applyBorder="1" applyAlignment="1">
      <alignment horizontal="center" vertical="center" wrapText="1"/>
    </xf>
    <xf numFmtId="0" fontId="18" fillId="10" borderId="0" xfId="3" quotePrefix="1" applyFont="1" applyFill="1" applyAlignment="1">
      <alignment horizontal="center" vertical="center"/>
    </xf>
  </cellXfs>
  <cellStyles count="97">
    <cellStyle name="20% - Accent1 2" xfId="55" xr:uid="{D40F47E1-50EB-4363-8EF4-875344ACBE73}"/>
    <cellStyle name="20% - Accent2 2" xfId="56" xr:uid="{148FCE72-0FE4-4D90-A325-3A5F1BC7B504}"/>
    <cellStyle name="20% - Accent3 2" xfId="57" xr:uid="{63C00686-C4D5-424A-83D8-CB5E3876DC51}"/>
    <cellStyle name="20% - Accent4 2" xfId="58" xr:uid="{FB295539-9DB1-4783-85F4-5F921C1BC95A}"/>
    <cellStyle name="20% - Accent5 2" xfId="59" xr:uid="{A13C3AEB-9E08-4EEC-9295-896F7F90C191}"/>
    <cellStyle name="20% - Accent6 2" xfId="60" xr:uid="{6F3115D9-1C77-49B8-BA3E-920231BCF25A}"/>
    <cellStyle name="40% - Accent1 2" xfId="61" xr:uid="{8E05722A-E0E4-42A1-9339-513570EF74A0}"/>
    <cellStyle name="40% - Accent2 2" xfId="62" xr:uid="{80C8A538-64AB-42E0-B35D-85E7767E79C5}"/>
    <cellStyle name="40% - Accent3 2" xfId="63" xr:uid="{0DD738BD-1870-439C-A8FE-943F90251ABC}"/>
    <cellStyle name="40% - Accent4 2" xfId="64" xr:uid="{6D32CE28-052D-4A2F-A0E5-7E734EFBE4E6}"/>
    <cellStyle name="40% - Accent5 2" xfId="65" xr:uid="{FDEF73FC-1B49-4CC6-ADF0-FFB86A747A43}"/>
    <cellStyle name="40% - Accent6 2" xfId="66" xr:uid="{B122CF8C-76AC-4718-B13F-69ECE77971C4}"/>
    <cellStyle name="60% - Accent1 2" xfId="67" xr:uid="{56FA4F86-DA3F-45DA-8131-EBD2B9531F87}"/>
    <cellStyle name="60% - Accent2 2" xfId="68" xr:uid="{A3179C54-13C4-4FD5-A8D4-A5DE8BDEB42C}"/>
    <cellStyle name="60% - Accent3 2" xfId="69" xr:uid="{47D95F26-DF59-4EA9-85FC-FBAB12A05880}"/>
    <cellStyle name="60% - Accent4 2" xfId="70" xr:uid="{A5B9C062-2CA4-4CD0-8669-41CC0692201D}"/>
    <cellStyle name="60% - Accent5 2" xfId="71" xr:uid="{2F5446C6-0644-4D04-A5BE-8156E89E076E}"/>
    <cellStyle name="60% - Accent6 2" xfId="72" xr:uid="{B9DB34E1-DF9F-4C8D-8963-C341CFC311D0}"/>
    <cellStyle name="Accent1 2" xfId="73" xr:uid="{DA61CD6D-3494-4B16-8C8C-35462CBC541B}"/>
    <cellStyle name="Accent2 2" xfId="74" xr:uid="{26CC5100-00ED-4D3A-9532-C48E8C0932D9}"/>
    <cellStyle name="Accent3 2" xfId="75" xr:uid="{309A4DA5-B2AD-43F9-A5F4-965465A9A5C7}"/>
    <cellStyle name="Accent4 2" xfId="76" xr:uid="{FCDA284A-9D92-421C-B98D-C62C6612DC2E}"/>
    <cellStyle name="Accent5 2" xfId="77" xr:uid="{D5877178-1A7B-457F-8E2C-152B637A69E2}"/>
    <cellStyle name="Accent6 2" xfId="78" xr:uid="{5F6C67F2-019E-4FB9-BEE5-BC23C8ADD32F}"/>
    <cellStyle name="Background" xfId="39" xr:uid="{0066ADF7-F642-4F05-B10D-45499975867C}"/>
    <cellStyle name="Bad 2" xfId="79" xr:uid="{4702A1D6-864B-4794-9BAF-1333D13EBC81}"/>
    <cellStyle name="Calculation 2" xfId="44" xr:uid="{66C13DDA-A9B7-48BD-BA10-283B3AD5ADF2}"/>
    <cellStyle name="Calculation 3" xfId="80" xr:uid="{957255C5-2AF1-4AB0-875B-457F8AEF0201}"/>
    <cellStyle name="Calculation3" xfId="51" xr:uid="{D96A2BEF-E693-4857-A1C2-785D1F886585}"/>
    <cellStyle name="Check Cell 2" xfId="43" xr:uid="{6DB912D6-C26C-4CDB-86C9-3AD6AFC0E768}"/>
    <cellStyle name="Check Cell 3" xfId="81" xr:uid="{09BDD853-32DA-4306-BBD5-7F53425A0F9F}"/>
    <cellStyle name="Comma" xfId="1" builtinId="3"/>
    <cellStyle name="Comma 10" xfId="6" xr:uid="{FFF42758-500D-4396-B231-5F668C65B822}"/>
    <cellStyle name="Comma 2" xfId="11" xr:uid="{E448BB5A-FAE3-42D4-AEFB-A1376DA410ED}"/>
    <cellStyle name="Comma 2 2" xfId="17" xr:uid="{0A5BFC9F-EB00-4150-A172-199C01AD50BD}"/>
    <cellStyle name="Comma 2 3" xfId="23" xr:uid="{64F6602E-84B9-4613-B2D1-CB845269A43A}"/>
    <cellStyle name="Comma 2 3 2" xfId="33" xr:uid="{FCF6B92B-E341-40C7-8B3A-BB1ADF861C38}"/>
    <cellStyle name="Comma 3" xfId="12" xr:uid="{548BCED8-E6BE-4A91-A501-99387E709CAB}"/>
    <cellStyle name="Comma 4" xfId="13" xr:uid="{A63AEB73-971F-48EF-87B7-5D55130BC6D5}"/>
    <cellStyle name="Comma 4 2" xfId="24" xr:uid="{3C1FD0E7-36E3-4542-B5C2-A97994C02BFC}"/>
    <cellStyle name="Comma 4 2 2" xfId="34" xr:uid="{B531CF25-096C-4CAD-B83D-EEFBC2EE07B8}"/>
    <cellStyle name="Comma 4 3" xfId="29" xr:uid="{BD40C45D-3BEF-44D3-A48F-320E5298FE63}"/>
    <cellStyle name="Comma 5" xfId="14" xr:uid="{2EA6D04F-E995-4E2F-BE29-F8DFE4C48D73}"/>
    <cellStyle name="Comma 5 2" xfId="25" xr:uid="{F26735F2-CDAA-4488-BBFC-A645E7DDA344}"/>
    <cellStyle name="Comma 5 2 2" xfId="35" xr:uid="{3B84C51C-0527-4B62-A1B4-8678892FD988}"/>
    <cellStyle name="Comma 5 3" xfId="30" xr:uid="{AC793250-1724-4F5C-8D47-E437C4342E4D}"/>
    <cellStyle name="Comma 6" xfId="15" xr:uid="{01911CCC-B573-4B5C-A740-9D34CCA69254}"/>
    <cellStyle name="Comma 7" xfId="19" xr:uid="{1D68653D-5650-4139-8D70-54061C9F4227}"/>
    <cellStyle name="Comma 7 2" xfId="26" xr:uid="{6689C615-55C6-4DFD-9EC9-8147AD34F0E5}"/>
    <cellStyle name="Comma 7 2 2" xfId="36" xr:uid="{97E134C1-81D8-4ACA-BD69-2E032941C644}"/>
    <cellStyle name="Comma 7 3" xfId="31" xr:uid="{BF4546D3-6CE2-4F45-85F7-B31533FBD499}"/>
    <cellStyle name="Comma 8" xfId="22" xr:uid="{45113C1D-B313-4555-95DA-ED4FE3AFCCDB}"/>
    <cellStyle name="Comma 8 2" xfId="32" xr:uid="{E8D40AFB-8C2B-4AC8-8F72-276140756584}"/>
    <cellStyle name="Comma 9" xfId="28" xr:uid="{76CEF18E-6FC4-4BBE-84AD-EF8E6257A3D4}"/>
    <cellStyle name="Comma_TRP Retail Rates 2009-10 2" xfId="4" xr:uid="{01955E03-6A65-4155-B9AD-B6F0416A436C}"/>
    <cellStyle name="Currency 2" xfId="82" xr:uid="{E7D96728-7B4C-4FD6-8C86-19FE1E859B90}"/>
    <cellStyle name="Explanatory Text 2" xfId="40" xr:uid="{C4691531-9C9D-4916-BBFD-7A51B67E3BD3}"/>
    <cellStyle name="Explanatory Text 3" xfId="83" xr:uid="{52F9263C-BEF3-4A5D-A9DA-606F8076FFAA}"/>
    <cellStyle name="Good 2" xfId="84" xr:uid="{3EC95069-5331-4ACF-9EDD-527CD0E0D65A}"/>
    <cellStyle name="Heading 1 2" xfId="38" xr:uid="{9A67697A-54FF-464B-AED7-E6B25D9100F1}"/>
    <cellStyle name="Heading 1 3" xfId="85" xr:uid="{943ED940-3281-4CF5-B861-571E113D240D}"/>
    <cellStyle name="Heading 2 2" xfId="41" xr:uid="{348D2F0F-D984-49B1-9F34-01B4BB268FBC}"/>
    <cellStyle name="Heading 2 3" xfId="86" xr:uid="{EEA8CA67-A188-48F6-8D08-C24ED11E26DA}"/>
    <cellStyle name="Heading 3 2" xfId="45" xr:uid="{067A1A87-5AC9-4B42-807E-526A5F669799}"/>
    <cellStyle name="Heading 3 3" xfId="87" xr:uid="{97E7CF8F-4510-4EE1-9CE3-C0D65B72DF1B}"/>
    <cellStyle name="Heading 4 2" xfId="52" xr:uid="{E3C82569-62A1-4349-86BF-EAD848D32018}"/>
    <cellStyle name="Heading 4 3" xfId="88" xr:uid="{3DDFF57A-22DB-4C1E-A26D-7F6CE2171353}"/>
    <cellStyle name="Hyperlink 2" xfId="16" xr:uid="{84EB745C-C388-4DCD-B3A5-8392106DA135}"/>
    <cellStyle name="Hyperlink 3" xfId="53" xr:uid="{60A6AE53-456E-4CD0-B8E9-24AE504FF619}"/>
    <cellStyle name="Input 2" xfId="47" xr:uid="{228C204C-344D-4764-9118-AD34640840B0}"/>
    <cellStyle name="Input 3" xfId="89" xr:uid="{597B6EBD-004F-4D28-B5DA-CD9FB416CEBE}"/>
    <cellStyle name="Linked Cell 2" xfId="50" xr:uid="{C9FF6729-B63A-4021-A6D9-D21D859A16F8}"/>
    <cellStyle name="Linked Cell 3" xfId="90" xr:uid="{4BBFCB5A-E45F-4ABA-B4A3-78FABFC02427}"/>
    <cellStyle name="Neutral 2" xfId="91" xr:uid="{A20E8F2A-E24F-4856-AFA5-25A14CB506D8}"/>
    <cellStyle name="Normal" xfId="0" builtinId="0"/>
    <cellStyle name="Normal 2" xfId="3" xr:uid="{5AA4B9A8-BE39-4B4D-A55A-D3D1E4178095}"/>
    <cellStyle name="Normal 2 2" xfId="54" xr:uid="{E3B46002-8B46-409A-B6A0-C1AE7CF46BC3}"/>
    <cellStyle name="Normal 3" xfId="2" xr:uid="{DE2328EF-6901-4809-A825-53F86FB2D490}"/>
    <cellStyle name="Normal 4" xfId="21" xr:uid="{79CEE043-0E86-48DB-BF63-292C3D655F68}"/>
    <cellStyle name="Normal 4 2" xfId="27" xr:uid="{BA5C4F1D-164E-4B7A-9F39-1899B93CD85B}"/>
    <cellStyle name="Normal 5" xfId="37" xr:uid="{D59B8BCD-178C-4E6F-9AA4-2819EEA06872}"/>
    <cellStyle name="Note 2" xfId="92" xr:uid="{CAC1B44A-1B51-4EAF-925B-AC36704A6196}"/>
    <cellStyle name="Output 2" xfId="48" xr:uid="{D5875528-B6CB-4D43-8965-E2B35F692A68}"/>
    <cellStyle name="Output 3" xfId="93" xr:uid="{C82032D0-32AA-4CB7-87DF-05B8680F9598}"/>
    <cellStyle name="Percent 2" xfId="18" xr:uid="{4F897990-6E7E-4AAE-84AB-71876E5DF8B0}"/>
    <cellStyle name="Percent_TRP Retail Rates 2009-10 2" xfId="5" xr:uid="{ED3544CC-1798-4D68-BC5B-453654E5A37F}"/>
    <cellStyle name="Ref Data" xfId="49" xr:uid="{35DD4596-D8AD-457E-AEC8-0E7CB89AB55E}"/>
    <cellStyle name="rf1" xfId="7" xr:uid="{8084D88F-C923-49A4-A355-ECBF51C25E15}"/>
    <cellStyle name="rf2" xfId="8" xr:uid="{3B066E56-3BE1-4066-BD4E-73B842418E32}"/>
    <cellStyle name="rf3" xfId="9" xr:uid="{44EB2F7E-57E7-4784-9C19-DEEB6E2A9068}"/>
    <cellStyle name="rf8" xfId="10" xr:uid="{A6B6C954-0BC1-460C-A2D2-191A2EBBC9DA}"/>
    <cellStyle name="SEA_H1" xfId="20" xr:uid="{413A2E8F-A4D4-46A3-9997-D19A6BAAA328}"/>
    <cellStyle name="Title 2" xfId="94" xr:uid="{423B1443-8966-4B6B-B043-9FF26272FF5F}"/>
    <cellStyle name="Total 2" xfId="46" xr:uid="{50FE054C-2F69-46AC-936D-4FAAC526C4B8}"/>
    <cellStyle name="Total 3" xfId="95" xr:uid="{903CBAA0-CDDD-4BD2-81DB-6AE098265FD6}"/>
    <cellStyle name="Warning Text 2" xfId="42" xr:uid="{A3FB27B0-F18D-4762-BDF1-DEEE63C4073A}"/>
    <cellStyle name="Warning Text 3" xfId="96" xr:uid="{40D0DFD4-F8E9-4CFB-911F-B1BC142485D6}"/>
  </cellStyles>
  <dxfs count="172"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08080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08080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08080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1" formatCode="&quot;R&quot;\ #,##0.00;[Red]&quot;R&quot;\ 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1" formatCode="&quot;R&quot;\ #,##0.00;[Red]&quot;R&quot;\ 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2" formatCode="&quot;R &quot;#,##0.00;&quot;R -&quot;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00"/>
        <name val="Aptos Narrow"/>
        <family val="2"/>
        <scheme val="minor"/>
      </font>
      <numFmt numFmtId="177" formatCode="#,##0.00;\-#,##0.00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numFmt numFmtId="166" formatCode="&quot;R&quot;#,##0.00"/>
    </dxf>
    <dxf>
      <numFmt numFmtId="166" formatCode="&quot;R&quot;#,##0.00"/>
    </dxf>
    <dxf>
      <numFmt numFmtId="0" formatCode="General"/>
    </dxf>
    <dxf>
      <numFmt numFmtId="166" formatCode="&quot;R&quot;#,##0.00"/>
    </dxf>
    <dxf>
      <numFmt numFmtId="166" formatCode="&quot;R&quot;#,##0.00"/>
    </dxf>
    <dxf>
      <numFmt numFmtId="166" formatCode="&quot;R&quot;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&quot;R&quot;#,##0.00"/>
    </dxf>
    <dxf>
      <numFmt numFmtId="166" formatCode="&quot;R&quot;#,##0.00"/>
    </dxf>
    <dxf>
      <numFmt numFmtId="166" formatCode="&quot;R&quot;#,##0.00"/>
    </dxf>
    <dxf>
      <numFmt numFmtId="166" formatCode="&quot;R&quot;#,##0.00"/>
    </dxf>
    <dxf>
      <numFmt numFmtId="166" formatCode="&quot;R&quot;#,##0.00"/>
    </dxf>
    <dxf>
      <numFmt numFmtId="0" formatCode="General"/>
    </dxf>
    <dxf>
      <numFmt numFmtId="0" formatCode="General"/>
    </dxf>
    <dxf>
      <fill>
        <patternFill>
          <bgColor rgb="FF07A0C3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rgb="FF07A0C3"/>
          <bgColor rgb="FF07A0C3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solid">
          <fgColor theme="8" tint="0.59996337778862885"/>
          <bgColor theme="8" tint="0.59996337778862885"/>
        </patternFill>
      </fill>
      <border>
        <bottom style="thin">
          <color theme="0"/>
        </bottom>
      </border>
    </dxf>
    <dxf>
      <font>
        <color theme="1"/>
      </font>
      <fill>
        <patternFill patternType="solid">
          <fgColor theme="8" tint="0.79995117038483843"/>
          <bgColor theme="8" tint="0.59996337778862885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rgb="FF07A0C3"/>
          <bgColor rgb="FF07A0C3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rgb="FF086788"/>
        </patternFill>
      </fill>
      <border>
        <bottom style="thin">
          <color theme="0"/>
        </bottom>
      </border>
    </dxf>
    <dxf>
      <font>
        <color theme="1"/>
      </font>
      <fill>
        <patternFill patternType="solid">
          <fgColor theme="8" tint="0.79995117038483843"/>
          <bgColor theme="8" tint="0.59996337778862885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bgColor theme="4" tint="-0.24994659260841701"/>
        </patternFill>
      </fill>
    </dxf>
  </dxfs>
  <tableStyles count="4" defaultTableStyle="TableStyleMedium2" defaultPivotStyle="PivotStyleLight16">
    <tableStyle name="SEA_Table Style 1" pivot="0" count="1" xr9:uid="{5117321C-8AA3-48F4-8980-A2E3B9A1DE38}">
      <tableStyleElement type="firstRowStripe" dxfId="171"/>
    </tableStyle>
    <tableStyle name="SEA_TableStyleMedium9" pivot="0" count="7" xr9:uid="{BD618F66-B813-49B1-A370-B874EEBCD1BD}">
      <tableStyleElement type="wholeTable" dxfId="170"/>
      <tableStyleElement type="headerRow" dxfId="169"/>
      <tableStyleElement type="totalRow" dxfId="168"/>
      <tableStyleElement type="firstColumn" dxfId="167"/>
      <tableStyleElement type="lastColumn" dxfId="166"/>
      <tableStyleElement type="firstRowStripe" dxfId="165"/>
      <tableStyleElement type="firstColumnStripe" dxfId="164"/>
    </tableStyle>
    <tableStyle name="SEA_TableStyleMedium9_Plain" pivot="0" count="7" xr9:uid="{22F71879-9322-40E7-9232-4C125A3BCAA0}">
      <tableStyleElement type="wholeTable" dxfId="163"/>
      <tableStyleElement type="headerRow" dxfId="162"/>
      <tableStyleElement type="totalRow" dxfId="161"/>
      <tableStyleElement type="firstColumn" dxfId="160"/>
      <tableStyleElement type="lastColumn" dxfId="159"/>
      <tableStyleElement type="firstRowStripe" dxfId="158"/>
      <tableStyleElement type="firstColumnStripe" dxfId="157"/>
    </tableStyle>
    <tableStyle name="Table Style 1" pivot="0" count="1" xr9:uid="{ADA8C0EF-10C5-4311-8EA1-638BACBF1591}">
      <tableStyleElement type="wholeTable" dxfId="1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2" xr16:uid="{1C1E8ACD-A19B-4CD1-8519-08AFE16D8D93}" autoFormatId="16" applyNumberFormats="0" applyBorderFormats="0" applyFontFormats="0" applyPatternFormats="0" applyAlignmentFormats="0" applyWidthHeightFormats="0">
  <queryTableRefresh nextId="8">
    <queryTableFields count="7">
      <queryTableField id="1" name="Transmission zone" tableColumnId="1"/>
      <queryTableField id="2" name="Voltage" tableColumnId="2"/>
      <queryTableField id="3" name="Active energy charge [c/kWh] - High" tableColumnId="3"/>
      <queryTableField id="4" name="Active energy charge [c/kWh] - Low" tableColumnId="4"/>
      <queryTableField id="5" name="Energy demand charge [R/kVA/m] - High" tableColumnId="5"/>
      <queryTableField id="6" name="Energy demand charge [R/kVA/m] - Low" tableColumnId="6"/>
      <queryTableField id="7" name="Transmission network charges [R/kVA/m]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5" xr16:uid="{96B49F6B-2BC0-46F6-BDDE-700A1D9C3F85}" autoFormatId="16" applyNumberFormats="0" applyBorderFormats="0" applyFontFormats="0" applyPatternFormats="0" applyAlignmentFormats="0" applyWidthHeightFormats="0">
  <queryTableRefresh nextId="4">
    <queryTableFields count="3">
      <queryTableField id="1" name="Voltage" tableColumnId="1"/>
      <queryTableField id="2" name="Ancillary service charge [c/kWh]" tableColumnId="2"/>
      <queryTableField id="3" name="Network demand charge [c/kWh]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7" xr16:uid="{5627F860-562E-43E0-8F42-481CA1F9541E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6" xr16:uid="{323B4FED-5557-4FF9-8CDD-43AE1396944E}" autoFormatId="16" applyNumberFormats="0" applyBorderFormats="0" applyFontFormats="0" applyPatternFormats="0" applyAlignmentFormats="0" applyWidthHeightFormats="0">
  <queryTableRefresh nextId="10">
    <queryTableFields count="9">
      <queryTableField id="1" name="Transmission zone" tableColumnId="1"/>
      <queryTableField id="2" name="Voltage" tableColumnId="2"/>
      <queryTableField id="3" name="ACTIVE ENERGY (c/kWh) High - Peak" tableColumnId="3"/>
      <queryTableField id="4" name="ACTIVE ENERGY (c/kWh) High - Standard" tableColumnId="4"/>
      <queryTableField id="5" name="ACTIVE ENERGY (c/kWh) High - Off Peak" tableColumnId="5"/>
      <queryTableField id="6" name="ACTIVE ENERGY (c/kWh) Low - Peak" tableColumnId="6"/>
      <queryTableField id="7" name="ACTIVE ENERGY (c/kWh) Low - Standard" tableColumnId="7"/>
      <queryTableField id="8" name="ACTIVE ENERGY (c/kWh) Low - Off Peak" tableColumnId="8"/>
      <queryTableField id="9" name="Network capacity charges [R/kVa/m]" tableColumnId="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4" xr16:uid="{25DBAB6D-38E7-42EF-94ED-E2E1D9A75545}" autoFormatId="16" applyNumberFormats="0" applyBorderFormats="0" applyFontFormats="0" applyPatternFormats="0" applyAlignmentFormats="0" applyWidthHeightFormats="0">
  <queryTableRefresh nextId="4">
    <queryTableFields count="3">
      <queryTableField id="1" name="Voltage" tableColumnId="1"/>
      <queryTableField id="2" name="Ancillary service charge [c/kWh]" tableColumnId="2"/>
      <queryTableField id="3" name="Network demand charge [c/kWh]" tableColumnId="3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6" xr16:uid="{F41BFCEF-9107-4189-B13B-F1D338EAD3C5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5" xr16:uid="{C096EE6A-E160-4A03-8263-22B75B96DD86}" autoFormatId="16" applyNumberFormats="0" applyBorderFormats="0" applyFontFormats="0" applyPatternFormats="0" applyAlignmentFormats="0" applyWidthHeightFormats="0">
  <queryTableRefresh nextId="8">
    <queryTableFields count="7">
      <queryTableField id="1" name="Transmission zone" tableColumnId="1"/>
      <queryTableField id="2" name="Voltage" tableColumnId="2"/>
      <queryTableField id="3" name="Active energy charge [c/kWh] - High" tableColumnId="3"/>
      <queryTableField id="4" name="Active energy charge [c/kWh] - Low" tableColumnId="4"/>
      <queryTableField id="5" name="Energy demand charge [R/kVA/m] - High" tableColumnId="5"/>
      <queryTableField id="6" name="Energy demand charge [R/kVA/m] - Low" tableColumnId="6"/>
      <queryTableField id="7" name="Network capacity charges [R/kVA/m]" tableColumnId="7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20" xr16:uid="{FF60FF87-CB9C-46C1-8490-3C1DF5662046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7" xr16:uid="{419B6B0E-EE78-4566-9A11-1424A0164401}" autoFormatId="16" applyNumberFormats="0" applyBorderFormats="0" applyFontFormats="0" applyPatternFormats="0" applyAlignmentFormats="0" applyWidthHeightFormats="0">
  <queryTableRefresh nextId="3">
    <queryTableFields count="2">
      <queryTableField id="1" name="Voltage" tableColumnId="1"/>
      <queryTableField id="2" name="Ancillary service charge [c/kWh]" tableColumnId="2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9" xr16:uid="{071B8979-A0D2-4A08-B8DB-A0F73C65B879}" autoFormatId="16" applyNumberFormats="0" applyBorderFormats="0" applyFontFormats="0" applyPatternFormats="0" applyAlignmentFormats="0" applyWidthHeightFormats="0">
  <queryTableRefresh nextId="13">
    <queryTableFields count="7">
      <queryTableField id="1" name="Voltage" tableColumnId="1"/>
      <queryTableField id="2" name="Column2" tableColumnId="2"/>
      <queryTableField id="8" name="Column3" tableColumnId="3"/>
      <queryTableField id="4" name="Column4" tableColumnId="4"/>
      <queryTableField id="9" name="Column5" tableColumnId="5"/>
      <queryTableField id="6" name="Column6" tableColumnId="6"/>
      <queryTableField id="10" name="Column7" tableColumnId="7"/>
    </queryTableFields>
    <queryTableDeletedFields count="3">
      <deletedField name="Column3"/>
      <deletedField name="Column5"/>
      <deletedField name="Column7"/>
    </queryTableDeleted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7F593E52-B0F9-4298-874D-B5CC8E6C19FD}" autoFormatId="16" applyNumberFormats="0" applyBorderFormats="0" applyFontFormats="0" applyPatternFormats="0" applyAlignmentFormats="0" applyWidthHeightFormats="0">
  <queryTableRefresh nextId="11">
    <queryTableFields count="8">
      <queryTableField id="1" name="Transmission zone" tableColumnId="1"/>
      <queryTableField id="2" name="Voltage" tableColumnId="2"/>
      <queryTableField id="3" name="Column3" tableColumnId="3"/>
      <queryTableField id="4" name="Column5" tableColumnId="4"/>
      <queryTableField id="5" name="Column7" tableColumnId="5"/>
      <queryTableField id="9" name="Column8" tableColumnId="6"/>
      <queryTableField id="7" name="Column9" tableColumnId="7"/>
      <queryTableField id="8" name="Column11" tableColumnId="8"/>
    </queryTableFields>
    <queryTableDeletedFields count="1">
      <deletedField name="Column8"/>
    </queryTableDeleted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4" xr16:uid="{FDE11DEE-05C8-42E5-9E70-214C059DFEED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3" xr16:uid="{57027FEB-FBF6-48DE-B2CB-F88898BA5779}" autoFormatId="16" applyNumberFormats="0" applyBorderFormats="0" applyFontFormats="0" applyPatternFormats="0" applyAlignmentFormats="0" applyWidthHeightFormats="0">
  <queryTableRefresh nextId="5">
    <queryTableFields count="4">
      <queryTableField id="1" name="Voltage" tableColumnId="1"/>
      <queryTableField id="2" name="Network capacity charge [R/kVA/m]" tableColumnId="2"/>
      <queryTableField id="3" name="Network demand charge [R/kVA/m]" tableColumnId="3"/>
      <queryTableField id="4" name="Urban low voltage subsidy charge [R/kVA/m]" tableColumnId="4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1" xr16:uid="{527724B6-2323-4D33-BD55-78750CE6FC04}" autoFormatId="16" applyNumberFormats="0" applyBorderFormats="0" applyFontFormats="0" applyPatternFormats="0" applyAlignmentFormats="0" applyWidthHeightFormats="0">
  <queryTableRefresh nextId="3">
    <queryTableFields count="2">
      <queryTableField id="1" name="Voltage" tableColumnId="1"/>
      <queryTableField id="2" name="Ancillary service charge [c/kWh]" tableColumnId="2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0ECE731-09F3-41F9-B4D0-1820B26FD3E8}" autoFormatId="16" applyNumberFormats="0" applyBorderFormats="0" applyFontFormats="0" applyPatternFormats="0" applyAlignmentFormats="0" applyWidthHeightFormats="0">
  <queryTableRefresh nextId="30">
    <queryTableFields count="16">
      <queryTableField id="1" name="Column1" tableColumnId="1"/>
      <queryTableField id="2" name="Column2" tableColumnId="2"/>
      <queryTableField id="3" name="Column3" tableColumnId="3"/>
      <queryTableField id="17" name="Column4" tableColumnId="4"/>
      <queryTableField id="5" name="Column5" tableColumnId="5"/>
      <queryTableField id="18" name="Column6" tableColumnId="6"/>
      <queryTableField id="7" name="Column7" tableColumnId="7"/>
      <queryTableField id="19" name="Column8" tableColumnId="8"/>
      <queryTableField id="9" name="Column9" tableColumnId="9"/>
      <queryTableField id="20" name="Column10" tableColumnId="10"/>
      <queryTableField id="11" name="Column11" tableColumnId="11"/>
      <queryTableField id="21" name="Column12" tableColumnId="12"/>
      <queryTableField id="13" name="Column13" tableColumnId="13"/>
      <queryTableField id="22" name="Column14" tableColumnId="14"/>
      <queryTableField id="15" name="Column15" tableColumnId="15"/>
      <queryTableField id="23" name="Column16" tableColumnId="16"/>
    </queryTableFields>
    <queryTableDeletedFields count="7">
      <deletedField name="Column16"/>
      <deletedField name="Column4"/>
      <deletedField name="Column6"/>
      <deletedField name="Column8"/>
      <deletedField name="Column10"/>
      <deletedField name="Column12"/>
      <deletedField name="Column14"/>
    </queryTableDeleted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7" xr16:uid="{47CB0F70-4686-4B05-BE3F-E6452F4336CF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5" xr16:uid="{87BAE370-068A-498D-A003-871950A51185}" autoFormatId="16" applyNumberFormats="0" applyBorderFormats="0" applyFontFormats="0" applyPatternFormats="0" applyAlignmentFormats="0" applyWidthHeightFormats="0">
  <queryTableRefresh nextId="3">
    <queryTableFields count="2">
      <queryTableField id="1" name="Reactive - High season [c/kVArh]" tableColumnId="1"/>
      <queryTableField id="2" name="Reactive - Low season [c/kVArh]" tableColumnId="2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B5680190-594E-4815-A956-05C02FF69211}" autoFormatId="16" applyNumberFormats="0" applyBorderFormats="0" applyFontFormats="0" applyPatternFormats="0" applyAlignmentFormats="0" applyWidthHeightFormats="0">
  <queryTableRefresh nextId="5">
    <queryTableFields count="4">
      <queryTableField id="1" name="Voltage" tableColumnId="1"/>
      <queryTableField id="2" name="Network capacity charge [R/kVa/m]" tableColumnId="2"/>
      <queryTableField id="3" name="Network demand charge [R/kVa/m]" tableColumnId="3"/>
      <queryTableField id="4" name="Urban low voltage subsidy charge [R/kVA/m]" tableColumnId="4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4" xr16:uid="{15B873F6-6CB5-49A1-AA97-0DE167721396}" autoFormatId="16" applyNumberFormats="0" applyBorderFormats="0" applyFontFormats="0" applyPatternFormats="0" applyAlignmentFormats="0" applyWidthHeightFormats="0">
  <queryTableRefresh nextId="2">
    <queryTableFields count="1">
      <queryTableField id="1" name="Electrification and rural network subsidy charge [c/kWh]" tableColumnId="1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31859006-322A-4402-87E7-3AEF6452EC5C}" autoFormatId="16" applyNumberFormats="0" applyBorderFormats="0" applyFontFormats="0" applyPatternFormats="0" applyAlignmentFormats="0" applyWidthHeightFormats="0">
  <queryTableRefresh nextId="3">
    <queryTableFields count="2">
      <queryTableField id="1" name="Volatge" tableColumnId="1"/>
      <queryTableField id="2" name="Ancillary service charge [c/kWh]" tableColumnId="2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8FABA31A-D7DB-4B1D-BE23-5650A5CA2C81}" autoFormatId="16" applyNumberFormats="0" applyBorderFormats="0" applyFontFormats="0" applyPatternFormats="0" applyAlignmentFormats="0" applyWidthHeightFormats="0">
  <queryTableRefresh nextId="10">
    <queryTableFields count="9">
      <queryTableField id="1" name="Transmission zone" tableColumnId="1"/>
      <queryTableField id="2" name="Voltage" tableColumnId="2"/>
      <queryTableField id="3" name="High Season Peak" tableColumnId="3"/>
      <queryTableField id="4" name="High Season Standard" tableColumnId="4"/>
      <queryTableField id="5" name="High Seaon Off Peak" tableColumnId="5"/>
      <queryTableField id="6" name="Low Season Peak" tableColumnId="6"/>
      <queryTableField id="7" name="Low Season Standard" tableColumnId="7"/>
      <queryTableField id="8" name="Low Season Off Peak" tableColumnId="8"/>
      <queryTableField id="9" name="Transmission network charges [R/kVA/m]" tableColumnId="9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2" xr16:uid="{9CA12E2F-DEF8-4541-869B-E256D1F06E71}" autoFormatId="16" applyNumberFormats="0" applyBorderFormats="0" applyFontFormats="0" applyPatternFormats="0" applyAlignmentFormats="0" applyWidthHeightFormats="0">
  <queryTableRefresh nextId="3">
    <queryTableFields count="2">
      <queryTableField id="1" name="Reactive energy high season [c/kVArh]" tableColumnId="1"/>
      <queryTableField id="2" name="Reactive energy low season [c/kVArh]" tableColumnId="2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9" xr16:uid="{AFC7CEE9-5F1F-41A5-9B1A-2ADAABF3017D}" autoFormatId="16" applyNumberFormats="0" applyBorderFormats="0" applyFontFormats="0" applyPatternFormats="0" applyAlignmentFormats="0" applyWidthHeightFormats="0">
  <queryTableRefresh nextId="2">
    <queryTableFields count="1">
      <queryTableField id="1" name="Electrification and rural network subsidy charge [c/kWh]" tableColumnId="1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1" xr16:uid="{9C12B6B9-A8F3-49C3-B910-C1CE5B55FA3B}" autoFormatId="16" applyNumberFormats="0" applyBorderFormats="0" applyFontFormats="0" applyPatternFormats="0" applyAlignmentFormats="0" applyWidthHeightFormats="0">
  <queryTableRefresh nextId="3">
    <queryTableFields count="2">
      <queryTableField id="1" name="Voltage" tableColumnId="1"/>
      <queryTableField id="2" name="Urban low voltage subsidy [R/kVA/m]" tableColumnId="2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5D4D0437-F1F7-46F3-9849-8E3EFFA9201D}" autoFormatId="16" applyNumberFormats="0" applyBorderFormats="0" applyFontFormats="0" applyPatternFormats="0" applyAlignmentFormats="0" applyWidthHeightFormats="0">
  <queryTableRefresh nextId="4">
    <queryTableFields count="3">
      <queryTableField id="1" name="Voltage" tableColumnId="1"/>
      <queryTableField id="2" name="Ancillary service charge [c/kWh]" tableColumnId="2"/>
      <queryTableField id="3" name="Network demand charge [c/kWh]" tableColumnId="3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3" xr16:uid="{2B28EA9B-87AD-4FC4-92A5-803CA051A599}" autoFormatId="16" applyNumberFormats="0" applyBorderFormats="0" applyFontFormats="0" applyPatternFormats="0" applyAlignmentFormats="0" applyWidthHeightFormats="0">
  <queryTableRefresh nextId="4">
    <queryTableFields count="3">
      <queryTableField id="1" name="Customer categories" tableColumnId="1"/>
      <queryTableField id="2" name="Service charge [R/account/day]" tableColumnId="2"/>
      <queryTableField id="3" name="Administration charge [R/POD/day]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681AFA0-5E82-4B00-A6B2-203D28D987A6}" name="NightSave_UrbanS___Energy" displayName="NightSave_UrbanS___Energy" ref="A1:G20" tableType="queryTable" totalsRowShown="0">
  <autoFilter ref="A1:G20" xr:uid="{F681AFA0-5E82-4B00-A6B2-203D28D987A6}"/>
  <tableColumns count="7">
    <tableColumn id="1" xr3:uid="{53FE3173-A5B9-40B1-8003-41A1527B47B7}" uniqueName="1" name="Transmission zone" queryTableFieldId="1" dataDxfId="155"/>
    <tableColumn id="2" xr3:uid="{BBA63F0E-7464-41B1-835F-6ACD9EEE61E0}" uniqueName="2" name="Voltage" queryTableFieldId="2" dataDxfId="154"/>
    <tableColumn id="3" xr3:uid="{7370C4B9-E389-4363-A324-D15F105C33F2}" uniqueName="3" name="Active energy charge [c/kWh] - High" queryTableFieldId="3" dataDxfId="153"/>
    <tableColumn id="4" xr3:uid="{5B05BF11-4395-4DB7-899A-E08776AE15CB}" uniqueName="4" name="Active energy charge [c/kWh] - Low" queryTableFieldId="4" dataDxfId="152"/>
    <tableColumn id="5" xr3:uid="{C9DDB6E5-ACE0-4222-840F-079E3199BCB0}" uniqueName="5" name="Energy demand charge [R/kVA/m] - High" queryTableFieldId="5" dataDxfId="151"/>
    <tableColumn id="6" xr3:uid="{A10B7335-9C1E-4562-A64A-D367F8ACFAB7}" uniqueName="6" name="Energy demand charge [R/kVA/m] - Low" queryTableFieldId="6" dataDxfId="150"/>
    <tableColumn id="7" xr3:uid="{C70C3E73-D06B-492B-9966-08AA985B30E4}" uniqueName="7" name="Transmission network charges [R/kVA/m]" queryTableFieldId="7" dataDxfId="14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83EE9164-5676-4E65-AD32-5A016F37F982}" name="Ruraflex___Ancillary___Demand" displayName="Ruraflex___Ancillary___Demand" ref="A1:C5" tableType="queryTable" totalsRowShown="0">
  <autoFilter ref="A1:C5" xr:uid="{83EE9164-5676-4E65-AD32-5A016F37F982}"/>
  <tableColumns count="3">
    <tableColumn id="1" xr3:uid="{D169E393-42B0-443B-8565-3FA7698D0F3C}" uniqueName="1" name="Voltage" queryTableFieldId="1" dataDxfId="148"/>
    <tableColumn id="2" xr3:uid="{05E3C940-CEDA-4C30-A716-78DC36B8BA37}" uniqueName="2" name="Ancillary service charge [c/kWh]" queryTableFieldId="2" dataDxfId="147"/>
    <tableColumn id="3" xr3:uid="{B8C65BB9-9F07-461E-AA69-C4763587E1AE}" uniqueName="3" name="Network demand charge [c/kWh]" queryTableFieldId="3" dataDxfId="14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6C25B4B-62B4-49F5-95C7-84DCAA10002D}" name="Ruraflex___Service___Admin" displayName="Ruraflex___Service___Admin" ref="A1:C8" tableType="queryTable" totalsRowShown="0">
  <autoFilter ref="A1:C8" xr:uid="{16C25B4B-62B4-49F5-95C7-84DCAA10002D}"/>
  <tableColumns count="3">
    <tableColumn id="1" xr3:uid="{83E7E74E-8FB0-4891-BF20-D6DE07B127DD}" uniqueName="1" name="Customer categories" queryTableFieldId="1" dataDxfId="145"/>
    <tableColumn id="2" xr3:uid="{7FC6BDA9-26B1-4A4E-A3C9-40957B3A977C}" uniqueName="2" name="Service charge [R/account/day]" queryTableFieldId="2" dataDxfId="144"/>
    <tableColumn id="3" xr3:uid="{9F6B69A5-4E8F-4FBF-BD41-7D5F6369A172}" uniqueName="3" name="Administration charge [R/POD/day]" queryTableFieldId="3" dataDxfId="14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332B52E-4CF7-4CD1-87DE-3743C3E990AC}" name="Ruraflex___Energy" displayName="Ruraflex___Energy" ref="A1:I13" tableType="queryTable" totalsRowShown="0">
  <autoFilter ref="A1:I13" xr:uid="{F332B52E-4CF7-4CD1-87DE-3743C3E990AC}"/>
  <tableColumns count="9">
    <tableColumn id="1" xr3:uid="{A0AFAAE3-2432-43C2-B653-600D4597E59E}" uniqueName="1" name="Transmission zone" queryTableFieldId="1" dataDxfId="142"/>
    <tableColumn id="2" xr3:uid="{660D6E43-8146-4A00-A62E-C00CB1D70177}" uniqueName="2" name="Voltage" queryTableFieldId="2" dataDxfId="141"/>
    <tableColumn id="3" xr3:uid="{C45DC8EC-38AF-466F-9370-EDD27B343233}" uniqueName="3" name="ACTIVE ENERGY (c/kWh) High - Peak" queryTableFieldId="3" dataDxfId="140"/>
    <tableColumn id="4" xr3:uid="{5EEA47A0-45B2-445B-8A93-5F728F045490}" uniqueName="4" name="ACTIVE ENERGY (c/kWh) High - Standard" queryTableFieldId="4" dataDxfId="139"/>
    <tableColumn id="5" xr3:uid="{79BE3C2B-D27E-40B3-A0C0-BF1C1AD0DA5F}" uniqueName="5" name="ACTIVE ENERGY (c/kWh) High - Off Peak" queryTableFieldId="5" dataDxfId="138"/>
    <tableColumn id="6" xr3:uid="{54147E48-57F6-48F0-82E5-6B11BBCC1F42}" uniqueName="6" name="ACTIVE ENERGY (c/kWh) Low - Peak" queryTableFieldId="6" dataDxfId="137"/>
    <tableColumn id="7" xr3:uid="{ECD721A7-FF31-46CA-BFB6-E072A3C4B83D}" uniqueName="7" name="ACTIVE ENERGY (c/kWh) Low - Standard" queryTableFieldId="7" dataDxfId="136"/>
    <tableColumn id="8" xr3:uid="{4BB643F5-B8EF-4C8D-AB3D-3515CC140EF8}" uniqueName="8" name="ACTIVE ENERGY (c/kWh) Low - Off Peak" queryTableFieldId="8" dataDxfId="135"/>
    <tableColumn id="9" xr3:uid="{810CAD08-A05C-4F37-9C90-11F82C68A15B}" uniqueName="9" name="Network capacity charges [R/kVa/m]" queryTableFieldId="9" dataDxfId="13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431BD48-796B-46DD-A3A1-7CE9663BA8EC}" name="NightSave_Rural___Ancillary" displayName="NightSave_Rural___Ancillary" ref="A1:C5" tableType="queryTable" totalsRowShown="0">
  <autoFilter ref="A1:C5" xr:uid="{6431BD48-796B-46DD-A3A1-7CE9663BA8EC}"/>
  <tableColumns count="3">
    <tableColumn id="1" xr3:uid="{06E81A4E-0758-415B-AEC3-283E7B14F462}" uniqueName="1" name="Voltage" queryTableFieldId="1" dataDxfId="133"/>
    <tableColumn id="2" xr3:uid="{B6B6EEE8-3EE8-429C-B210-6BBEBB050B06}" uniqueName="2" name="Ancillary service charge [c/kWh]" queryTableFieldId="2" dataDxfId="132"/>
    <tableColumn id="3" xr3:uid="{D2A57A40-5668-4813-ADD2-CFB63D7F28D0}" uniqueName="3" name="Network demand charge [c/kWh]" queryTableFieldId="3" dataDxfId="131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4456409-049F-4B9A-AED4-84420F644439}" name="NightSave_Rural___Service___Admin" displayName="NightSave_Rural___Service___Admin" ref="A1:C8" tableType="queryTable" totalsRowShown="0">
  <autoFilter ref="A1:C8" xr:uid="{C4456409-049F-4B9A-AED4-84420F644439}"/>
  <tableColumns count="3">
    <tableColumn id="1" xr3:uid="{5CB1B304-1EF7-499E-90CC-67CB19FBD9EF}" uniqueName="1" name="Customer categories" queryTableFieldId="1" dataDxfId="130"/>
    <tableColumn id="2" xr3:uid="{0FD8275D-E6BA-4450-BD1A-EEFB0F43DCFA}" uniqueName="2" name="Service charge [R/account/day]" queryTableFieldId="2" dataDxfId="129"/>
    <tableColumn id="3" xr3:uid="{85C97130-1038-47B3-AD10-BAA3F7574985}" uniqueName="3" name="Administration charge [R/POD/day]" queryTableFieldId="3" dataDxfId="128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48F403D-5337-47FD-BF0C-052F8745B0FA}" name="NightSave_Rural___Energy" displayName="NightSave_Rural___Energy" ref="A1:G12" tableType="queryTable" totalsRowShown="0">
  <autoFilter ref="A1:G12" xr:uid="{648F403D-5337-47FD-BF0C-052F8745B0FA}"/>
  <tableColumns count="7">
    <tableColumn id="1" xr3:uid="{52A969F5-D9AA-495D-BFB7-B577C7A97324}" uniqueName="1" name="Transmission zone" queryTableFieldId="1" dataDxfId="127"/>
    <tableColumn id="2" xr3:uid="{9F6E72D2-74DD-4F31-A9E0-A51BB4BD0BF8}" uniqueName="2" name="Voltage" queryTableFieldId="2" dataDxfId="126"/>
    <tableColumn id="3" xr3:uid="{3C690F53-9947-48F4-B5F0-EF0A85A6CDCA}" uniqueName="3" name="Active energy charge [c/kWh] - High" queryTableFieldId="3" dataDxfId="125"/>
    <tableColumn id="4" xr3:uid="{6C949691-CF72-4124-9C23-3B6E9CD9F6AA}" uniqueName="4" name="Active energy charge [c/kWh] - Low" queryTableFieldId="4" dataDxfId="124"/>
    <tableColumn id="5" xr3:uid="{768A09A2-C20F-4F23-B0AE-B6CC6126FD9B}" uniqueName="5" name="Energy demand charge [R/kVA/m] - High" queryTableFieldId="5" dataDxfId="123"/>
    <tableColumn id="6" xr3:uid="{D322C328-A37B-44A2-A342-3A19C4CB8CE4}" uniqueName="6" name="Energy demand charge [R/kVA/m] - Low" queryTableFieldId="6" dataDxfId="122"/>
    <tableColumn id="7" xr3:uid="{6C3D8011-8361-4777-87B4-3B1A6789CEF2}" uniqueName="7" name="Network capacity charges [R/kVA/m]" queryTableFieldId="7" dataDxfId="12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9AE20A5-F811-4451-9788-D80580DDB228}" name="NightSave_UrbanL___Service___Admin" displayName="NightSave_UrbanL___Service___Admin" ref="A1:C5" tableType="queryTable" totalsRowShown="0">
  <autoFilter ref="A1:C5" xr:uid="{69AE20A5-F811-4451-9788-D80580DDB228}"/>
  <tableColumns count="3">
    <tableColumn id="1" xr3:uid="{F5C84C52-9EC8-47D1-B344-A8B946398507}" uniqueName="1" name="Customer categories" queryTableFieldId="1" dataDxfId="120"/>
    <tableColumn id="2" xr3:uid="{FB0C6044-FC74-4603-B478-B61682172F85}" uniqueName="2" name="Service charge [R/account/day]" queryTableFieldId="2" dataDxfId="119"/>
    <tableColumn id="3" xr3:uid="{58AB4D22-80BA-4C21-B872-B274690B4677}" uniqueName="3" name="Administration charge [R/POD/day]" queryTableFieldId="3" dataDxfId="11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B402C37-4095-4E9F-91AA-C2718808494D}" name="Nightsave_UrbanL___Ancillary" displayName="Nightsave_UrbanL___Ancillary" ref="A1:B7" tableType="queryTable" totalsRowShown="0">
  <autoFilter ref="A1:B7" xr:uid="{2B402C37-4095-4E9F-91AA-C2718808494D}"/>
  <tableColumns count="2">
    <tableColumn id="1" xr3:uid="{2E11F157-B8CD-4B25-8DF9-59BD6EE188EB}" uniqueName="1" name="Voltage" queryTableFieldId="1" dataDxfId="117"/>
    <tableColumn id="2" xr3:uid="{58FD8E2B-A8F4-4B59-A9C6-9A4444D971C3}" uniqueName="2" name="Ancillary service charge [c/kWh]" queryTableFieldId="2" dataDxfId="11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0EB647C-7372-4599-AA0D-9E3FE6515340}" name="NightSave_UrbanL___Network_Charges" displayName="NightSave_UrbanL___Network_Charges" ref="A1:G8" tableType="queryTable" totalsRowShown="0">
  <autoFilter ref="A1:G8" xr:uid="{70EB647C-7372-4599-AA0D-9E3FE6515340}"/>
  <tableColumns count="7">
    <tableColumn id="1" xr3:uid="{FB811C0E-48DF-424C-AFF9-21387C29BDA5}" uniqueName="1" name="Voltage" queryTableFieldId="1" dataDxfId="115"/>
    <tableColumn id="2" xr3:uid="{B41A2C41-6B31-450D-AA15-CB06D05B6067}" uniqueName="2" name="Column2" queryTableFieldId="2" dataDxfId="114"/>
    <tableColumn id="3" xr3:uid="{E3C669F0-D5C2-49CE-BEC5-A48842056461}" uniqueName="3" name="Column3" queryTableFieldId="8" dataDxfId="113"/>
    <tableColumn id="4" xr3:uid="{6051C386-2033-4691-9F34-2455B29BEB77}" uniqueName="4" name="Column4" queryTableFieldId="4" dataDxfId="112"/>
    <tableColumn id="5" xr3:uid="{875D78D6-688F-4F92-8E06-309B281AA621}" uniqueName="5" name="Column5" queryTableFieldId="9" dataDxfId="111"/>
    <tableColumn id="6" xr3:uid="{9FA7DFE5-CDAC-4DC0-A073-58F01CB83F0F}" uniqueName="6" name="Column6" queryTableFieldId="6" dataDxfId="110"/>
    <tableColumn id="7" xr3:uid="{1A3DD2C9-1F2A-4BF4-B532-A08950530125}" uniqueName="7" name="Column7" queryTableFieldId="10" dataDxfId="109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BFBD557-B006-4071-ADE6-5F1F122A0E1E}" name="NightSave_UrbanL___Energy" displayName="NightSave_UrbanL___Energy" ref="A1:H20" tableType="queryTable" totalsRowShown="0">
  <autoFilter ref="A1:H20" xr:uid="{FBFBD557-B006-4071-ADE6-5F1F122A0E1E}"/>
  <tableColumns count="8">
    <tableColumn id="1" xr3:uid="{67567B9D-44CB-4767-96EE-7F034014555F}" uniqueName="1" name="Transmission zone" queryTableFieldId="1" dataDxfId="108"/>
    <tableColumn id="2" xr3:uid="{D56724DA-E796-402D-97EA-B94A13C303F9}" uniqueName="2" name="Voltage" queryTableFieldId="2" dataDxfId="107"/>
    <tableColumn id="3" xr3:uid="{0951598D-549D-42D2-8976-55E19D275DC2}" uniqueName="3" name="Column3" queryTableFieldId="3" dataDxfId="106"/>
    <tableColumn id="4" xr3:uid="{E2968AC8-FF65-453F-9DED-F4AE7D883AE7}" uniqueName="4" name="Column5" queryTableFieldId="4" dataDxfId="105"/>
    <tableColumn id="5" xr3:uid="{7EEE28BD-3E7F-4966-85B2-37703BA223A3}" uniqueName="5" name="Column7" queryTableFieldId="5" dataDxfId="104"/>
    <tableColumn id="6" xr3:uid="{89B3E5A5-9C4B-47E1-B75F-7EC3C4600DE7}" uniqueName="6" name="Column8" queryTableFieldId="9" dataDxfId="103"/>
    <tableColumn id="7" xr3:uid="{597F7889-145A-4A9E-8A55-8487CE20C35B}" uniqueName="7" name="Column9" queryTableFieldId="7" dataDxfId="102"/>
    <tableColumn id="8" xr3:uid="{61EB204E-8771-4B69-8F23-D155D0959264}" uniqueName="8" name="Column11" queryTableFieldId="8" dataDxfId="10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26C905B-63FB-47EC-B55C-7FAF27842BA0}" name="Table5" displayName="Table5" ref="A1:Z81" totalsRowShown="0" headerRowDxfId="100" dataDxfId="99" tableBorderDxfId="98" headerRowCellStyle="Normal 2" dataCellStyle="Normal 2">
  <autoFilter ref="A1:Z81" xr:uid="{8F640F95-AF6E-4269-B931-D7D4D734A711}"/>
  <sortState xmlns:xlrd2="http://schemas.microsoft.com/office/spreadsheetml/2017/richdata2" ref="A2:Z33">
    <sortCondition descending="1" ref="C1:C33"/>
  </sortState>
  <tableColumns count="26">
    <tableColumn id="1" xr3:uid="{BAA6F961-7333-41E9-81E2-B97FF8AC6EAB}" name="Key" dataDxfId="97" dataCellStyle="Normal 2">
      <calculatedColumnFormula>Table5[[#This Row],[Tariff]]&amp;Table5[[#This Row],[Transmission zone]]&amp;Table5[[#This Row],[Voltage]]&amp;Table5[[#This Row],[Customer category]]</calculatedColumnFormula>
    </tableColumn>
    <tableColumn id="2" xr3:uid="{09FD3078-7B12-496C-948D-6CD59924B876}" name="Tariff" dataDxfId="96" dataCellStyle="Normal 2"/>
    <tableColumn id="3" xr3:uid="{CF94443D-D370-46E9-8335-E17803516268}" name="Transmission zone" dataDxfId="95" dataCellStyle="Normal 2"/>
    <tableColumn id="4" xr3:uid="{F649C342-64CD-470E-A6F0-7E0912D362ED}" name="Voltage" dataDxfId="94" dataCellStyle="Normal 2"/>
    <tableColumn id="5" xr3:uid="{394502E1-E393-4532-B00B-DE6A48374A59}" name="Customer category" dataDxfId="93" dataCellStyle="Normal 2"/>
    <tableColumn id="6" xr3:uid="{20D4CBB8-3B02-44E6-80B1-C3FD3B95B52E}" name="HPeak" dataDxfId="92" dataCellStyle="Comma_TRP Retail Rates 2009-10 2">
      <calculatedColumnFormula array="1">INDEX('MunicFlex 26-27'!D$7:D$22,Table5[[#This Row],[Src energy row]])</calculatedColumnFormula>
    </tableColumn>
    <tableColumn id="7" xr3:uid="{9E6ABFBA-9781-4B54-B866-0895808F95D4}" name="HStandard" dataDxfId="91" dataCellStyle="Comma_TRP Retail Rates 2009-10 2">
      <calculatedColumnFormula array="1">INDEX('MunicFlex 26-27'!F$7:F$22,Table5[[#This Row],[Src energy row]])</calculatedColumnFormula>
    </tableColumn>
    <tableColumn id="8" xr3:uid="{8258C5B7-AD77-49F2-B6A6-A9F8F65413C6}" name="HOff Peak" dataDxfId="90" dataCellStyle="Comma_TRP Retail Rates 2009-10 2">
      <calculatedColumnFormula array="1">INDEX('MunicFlex 26-27'!H$7:H$22,Table5[[#This Row],[Src energy row]])</calculatedColumnFormula>
    </tableColumn>
    <tableColumn id="9" xr3:uid="{1A6BD529-67D2-4BDA-A403-15D396FDA31C}" name="LPeak" dataDxfId="89" dataCellStyle="Comma_TRP Retail Rates 2009-10 2">
      <calculatedColumnFormula array="1">INDEX('MunicFlex 26-27'!J$7:J$22,Table5[[#This Row],[Src energy row]])</calculatedColumnFormula>
    </tableColumn>
    <tableColumn id="10" xr3:uid="{645AF133-3BCE-4712-8C1C-D452EF284654}" name="LStandard" dataDxfId="88" dataCellStyle="Comma_TRP Retail Rates 2009-10 2">
      <calculatedColumnFormula array="1">INDEX('MunicFlex 26-27'!L$7:L$22,Table5[[#This Row],[Src energy row]])</calculatedColumnFormula>
    </tableColumn>
    <tableColumn id="11" xr3:uid="{F674FE92-A07C-4785-BCC4-BFC0C2BA9F12}" name="LOff Peak" dataDxfId="87" dataCellStyle="Comma_TRP Retail Rates 2009-10 2">
      <calculatedColumnFormula array="1">INDEX('MunicFlex 26-27'!N$7:N$22,Table5[[#This Row],[Src energy row]])</calculatedColumnFormula>
    </tableColumn>
    <tableColumn id="22" xr3:uid="{E64E0770-A5D7-4142-9F31-2AAE7C5410B5}" name="Legacy charge [c/kWh]" dataDxfId="86" dataCellStyle="Comma_TRP Retail Rates 2009-10 2">
      <calculatedColumnFormula array="1">INDEX('MunicFlex 26-27'!P$7:P$22,Table5[[#This Row],[Src energy row]])</calculatedColumnFormula>
    </tableColumn>
    <tableColumn id="23" xr3:uid="{B3834283-06BD-4D94-8353-7F41BA226286}" name="Generation capacity charge [R/kVA/m]" dataDxfId="85" dataCellStyle="Comma_TRP Retail Rates 2009-10 2">
      <calculatedColumnFormula array="1">INDEX('MunicFlex 26-27'!R$7:R$22,Table5[[#This Row],[Src energy row]])</calculatedColumnFormula>
    </tableColumn>
    <tableColumn id="12" xr3:uid="{442FAB0A-7722-49B5-B751-16E6088154E9}" name="Transmission network charges [R/kVA/m]" dataDxfId="84" dataCellStyle="Comma_TRP Retail Rates 2009-10 2">
      <calculatedColumnFormula array="1">INDEX('MunicFlex 26-27'!T$7:T$22,Table5[[#This Row],[Src energy row]])</calculatedColumnFormula>
    </tableColumn>
    <tableColumn id="13" xr3:uid="{48D3891E-570E-4999-8C6B-CA0BA82DCA4A}" name="Ancillary service charge [c/kWh]" dataDxfId="83" dataCellStyle="Normal 2">
      <calculatedColumnFormula array="1">INDEX('MunicFlex 26-27'!M$29:M$32,Table5[[#This Row],[Src voltage idx]])</calculatedColumnFormula>
    </tableColumn>
    <tableColumn id="14" xr3:uid="{3B06F18B-0E19-4EB4-A84C-6909C3FE6E84}" name="Network capacity charge _x000a_[R/kVA/m]" dataDxfId="82" dataCellStyle="Normal 2">
      <calculatedColumnFormula array="1">INDEX('MunicFlex 26-27'!D$29:D$32,Table5[[#This Row],[Src voltage idx]])</calculatedColumnFormula>
    </tableColumn>
    <tableColumn id="15" xr3:uid="{C887CB08-1E81-4B22-AB61-296101EC756A}" name="Network demand charge _x000a_[R/kVA/m]" dataDxfId="81" dataCellStyle="Normal 2">
      <calculatedColumnFormula array="1">INDEX('MunicFlex 26-27'!F$29:F$32,Table5[[#This Row],[Src voltage idx]])</calculatedColumnFormula>
    </tableColumn>
    <tableColumn id="16" xr3:uid="{45EF6DBF-3EA3-41FE-866E-BB81330FFF79}" name="Urban low voltage subsidy charge [R/kVA/m]" dataDxfId="80" dataCellStyle="Normal 2">
      <calculatedColumnFormula array="1">INDEX('MunicFlex 26-27'!H$29:H$32,Table5[[#This Row],[Src voltage idx]])</calculatedColumnFormula>
    </tableColumn>
    <tableColumn id="17" xr3:uid="{006BDCE3-6500-410F-A75F-662D029E64AD}" name="Service charge  [R/account/day]" dataDxfId="79" dataCellStyle="Normal 2">
      <calculatedColumnFormula array="1">INDEX('MunicFlex 26-27'!D$38:D$42,Table5[[#This Row],[Src category idx]])</calculatedColumnFormula>
    </tableColumn>
    <tableColumn id="18" xr3:uid="{CBBBAD06-8EBB-4926-AFE3-6B3A08E3067C}" name="Administration charge  [R/POD/day]" dataDxfId="78" dataCellStyle="Normal 2">
      <calculatedColumnFormula array="1">INDEX('MunicFlex 26-27'!F$38:F$42,Table5[[#This Row],[Src category idx]])</calculatedColumnFormula>
    </tableColumn>
    <tableColumn id="19" xr3:uid="{430C9537-93BD-4EE9-9318-020C26124746}" name="Electrification and rural network subsidy charge  [c/kWh]" dataDxfId="77" dataCellStyle="Normal 2"/>
    <tableColumn id="20" xr3:uid="{33A3FEE0-ECF9-499B-B546-9A861CF63605}" name="Reactive energy charge - High [c/kVArh]" dataDxfId="76" dataCellStyle="Normal 2"/>
    <tableColumn id="21" xr3:uid="{A5864C94-16F8-4312-9E8C-4C7D00E01832}" name="Reactive energy charge - Low [c/kVArh]" dataDxfId="75" dataCellStyle="Normal 2"/>
    <tableColumn id="24" xr3:uid="{8CAD78E1-778C-4C8C-8D9A-08A8DB236D2E}" name="Src energy row" dataDxfId="74" dataCellStyle="Normal 2">
      <calculatedColumnFormula array="1">MATCH(Table5[[#This Row],[Transmission zone]],SUBSTITUTE('MunicFlex 26-27'!$B$7:$B$22,CHAR(10),""),0)+MATCH(Table5[[#This Row],[Voltage]],'MunicFlex 26-27'!$C$7:$C$10,0)-1</calculatedColumnFormula>
    </tableColumn>
    <tableColumn id="25" xr3:uid="{A75C961F-9972-4775-81CA-C4ACF1F85312}" name="Src voltage idx" dataDxfId="73" dataCellStyle="Normal 2">
      <calculatedColumnFormula>MATCH(Table5[[#This Row],[Voltage]],'MunicFlex 26-27'!$B$29:$B$32,0)</calculatedColumnFormula>
    </tableColumn>
    <tableColumn id="26" xr3:uid="{7323F306-D070-4A81-9736-40017FC2E7DF}" name="Src category idx" dataDxfId="72" dataCellStyle="Normal 2">
      <calculatedColumnFormula>MATCH(Table5[[#This Row],[Customer category]],'MunicFlex 26-27'!$B$38:$B$42,0)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60054F3-2B2B-42AF-9F6D-18DBF2022EC8}" name="TableFileLocation" displayName="TableFileLocation" ref="A23:A24" totalsRowShown="0">
  <autoFilter ref="A23:A24" xr:uid="{E60054F3-2B2B-42AF-9F6D-18DBF2022EC8}"/>
  <tableColumns count="1">
    <tableColumn id="1" xr3:uid="{93BFA92F-96C7-42C0-B26A-7213C728F684}" name="Tariff Booklet File Location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318A066-9FB2-487D-9B66-E59EE9220533}" name="NightSave_UrbanS___Service___Admin" displayName="NightSave_UrbanS___Service___Admin" ref="A1:C7" tableType="queryTable" totalsRowShown="0">
  <autoFilter ref="A1:C7" xr:uid="{0318A066-9FB2-487D-9B66-E59EE9220533}"/>
  <tableColumns count="3">
    <tableColumn id="1" xr3:uid="{03862C4A-91AB-4B50-BE7E-35350E5A8DF6}" uniqueName="1" name="Customer Categories" queryTableFieldId="1" dataDxfId="71"/>
    <tableColumn id="2" xr3:uid="{25011F69-D8DC-4886-A029-CA0D8C36EB98}" uniqueName="2" name="Service charge [R/account/day]" queryTableFieldId="2" dataDxfId="70"/>
    <tableColumn id="3" xr3:uid="{E14530CC-5310-48EA-9F50-4DF62ACFE7DE}" uniqueName="3" name="Administration charge [R/POD/day]" queryTableFieldId="3" dataDxfId="69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9777C28-AE5B-4E58-A2A2-1EF977468DC4}" name="NightSave_UrbanS___Network" displayName="NightSave_UrbanS___Network" ref="A1:D8" tableType="queryTable" totalsRowShown="0">
  <autoFilter ref="A1:D8" xr:uid="{29777C28-AE5B-4E58-A2A2-1EF977468DC4}"/>
  <tableColumns count="4">
    <tableColumn id="1" xr3:uid="{2D28E5ED-C327-410E-8EC6-38C6EF9830AE}" uniqueName="1" name="Voltage" queryTableFieldId="1" dataDxfId="68"/>
    <tableColumn id="2" xr3:uid="{90658C68-B17D-4358-984C-5E94ACC7C57F}" uniqueName="2" name="Network capacity charge [R/kVA/m]" queryTableFieldId="2" dataDxfId="67"/>
    <tableColumn id="3" xr3:uid="{C436EE92-06A1-4FB8-A5D6-A2E3A808520C}" uniqueName="3" name="Network demand charge [R/kVA/m]" queryTableFieldId="3" dataDxfId="66"/>
    <tableColumn id="4" xr3:uid="{66D88F50-8794-4754-BB59-03B0B968E37F}" uniqueName="4" name="Urban low voltage subsidy charge [R/kVA/m]" queryTableFieldId="4" dataDxfId="65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FE901A6-3F5E-421F-AD47-FAD1C8548F84}" name="NightSave_UrbanS___Ancillary" displayName="NightSave_UrbanS___Ancillary" ref="A1:B7" tableType="queryTable" totalsRowShown="0">
  <autoFilter ref="A1:B7" xr:uid="{4FE901A6-3F5E-421F-AD47-FAD1C8548F84}"/>
  <tableColumns count="2">
    <tableColumn id="1" xr3:uid="{725CC600-E12A-4877-9471-AF1E82CF5BF0}" uniqueName="1" name="Voltage" queryTableFieldId="1" dataDxfId="64"/>
    <tableColumn id="2" xr3:uid="{514993D8-DF8D-40C1-8080-389DB052D53C}" uniqueName="2" name="Ancillary service charge [c/kWh]" queryTableFieldId="2" dataDxfId="63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DB428-4E0F-497E-A5C7-D0BD10982328}" name="Megaflex" displayName="Megaflex" ref="A1:P21" tableType="queryTable" totalsRowShown="0">
  <autoFilter ref="A1:P21" xr:uid="{E7FDB428-4E0F-497E-A5C7-D0BD10982328}"/>
  <tableColumns count="16">
    <tableColumn id="1" xr3:uid="{AACB0135-BAD1-44D7-BB38-9E24325CE767}" uniqueName="1" name="Column1" queryTableFieldId="1" dataDxfId="62"/>
    <tableColumn id="2" xr3:uid="{665A3B66-7F92-4AD2-BF6B-554C1DE4742B}" uniqueName="2" name="Column2" queryTableFieldId="2" dataDxfId="61"/>
    <tableColumn id="3" xr3:uid="{2991ED5F-B0CF-4380-8ABA-9D4B0FB7C315}" uniqueName="3" name="Column3" queryTableFieldId="3" dataDxfId="60"/>
    <tableColumn id="4" xr3:uid="{DEEB8B22-3A04-493B-BB8D-3F6FAF088DDB}" uniqueName="4" name="Column4" queryTableFieldId="17" dataDxfId="59"/>
    <tableColumn id="5" xr3:uid="{C666C3A8-9E5F-45E9-88BF-3C9DADAE263F}" uniqueName="5" name="Column5" queryTableFieldId="5" dataDxfId="58"/>
    <tableColumn id="6" xr3:uid="{31CF26F5-AF30-460A-8830-1C6EDA8888E1}" uniqueName="6" name="Column6" queryTableFieldId="18" dataDxfId="57"/>
    <tableColumn id="7" xr3:uid="{1BD06879-E89E-4DDE-AD7C-D6A8D37E8D0C}" uniqueName="7" name="Column7" queryTableFieldId="7" dataDxfId="56"/>
    <tableColumn id="8" xr3:uid="{AB9CD96C-3C97-488D-A243-B6B747A2D4E2}" uniqueName="8" name="Column8" queryTableFieldId="19" dataDxfId="55"/>
    <tableColumn id="9" xr3:uid="{F9E8948D-A235-4FB1-B475-D170451CEB61}" uniqueName="9" name="Column9" queryTableFieldId="9" dataDxfId="54"/>
    <tableColumn id="10" xr3:uid="{3EA47117-9BC6-4924-B643-D49C7AC2F51E}" uniqueName="10" name="Column10" queryTableFieldId="20" dataDxfId="53"/>
    <tableColumn id="11" xr3:uid="{007C21E1-37A9-4F21-86E5-CFCEE07BB71E}" uniqueName="11" name="Column11" queryTableFieldId="11" dataDxfId="52"/>
    <tableColumn id="12" xr3:uid="{4FAE77E9-BF9B-4ADA-8636-6E5C9E0C2CA8}" uniqueName="12" name="Column12" queryTableFieldId="21" dataDxfId="51"/>
    <tableColumn id="13" xr3:uid="{30693F84-B835-4465-87DC-847E9AAC3640}" uniqueName="13" name="Column13" queryTableFieldId="13" dataDxfId="50"/>
    <tableColumn id="14" xr3:uid="{226D87A6-C30E-4EB8-A7D0-7123279AAF77}" uniqueName="14" name="Column14" queryTableFieldId="22" dataDxfId="49"/>
    <tableColumn id="15" xr3:uid="{EF0C080A-7362-4347-BEB1-B957C2E9A88D}" uniqueName="15" name="Column15" queryTableFieldId="15" dataDxfId="48"/>
    <tableColumn id="16" xr3:uid="{22D4BF3F-D950-44BF-9A7A-988DED6DCA9A}" uniqueName="16" name="Column16" queryTableFieldId="23" dataDxfId="47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27BA16D-62AF-4D5A-890A-C8BABA4BA0E9}" name="Megaflex___Service___Admin" displayName="Megaflex___Service___Admin" ref="A1:C5" tableType="queryTable" totalsRowShown="0">
  <autoFilter ref="A1:C5" xr:uid="{B27BA16D-62AF-4D5A-890A-C8BABA4BA0E9}"/>
  <tableColumns count="3">
    <tableColumn id="1" xr3:uid="{59A58A3C-18AD-423D-8F94-8D53C57A0C3E}" uniqueName="1" name="Customer categories" queryTableFieldId="1" dataDxfId="46"/>
    <tableColumn id="2" xr3:uid="{6C49CB63-DC9F-4032-A674-4E86CFF170BD}" uniqueName="2" name="Service charge [R/account/day]" queryTableFieldId="2" dataDxfId="45"/>
    <tableColumn id="3" xr3:uid="{0A0F7E74-1553-46D0-855C-EBF5D826D0BA}" uniqueName="3" name="Administration charge [R/POD/day]" queryTableFieldId="3" dataDxfId="44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0236BFA-130F-451C-8701-F563A6D95228}" name="Megaflex___Reactive_Energy" displayName="Megaflex___Reactive_Energy" ref="A1:B5" tableType="queryTable" totalsRowShown="0">
  <autoFilter ref="A1:B5" xr:uid="{D0236BFA-130F-451C-8701-F563A6D95228}"/>
  <tableColumns count="2">
    <tableColumn id="1" xr3:uid="{7E731937-1736-451A-8273-3795EF0631C0}" uniqueName="1" name="Reactive - High season [c/kVArh]" queryTableFieldId="1" dataDxfId="43"/>
    <tableColumn id="2" xr3:uid="{4AF0D147-51E3-419E-8D2E-7064C34B3C88}" uniqueName="2" name="Reactive - Low season [c/kVArh]" queryTableFieldId="2" dataDxfId="42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993F89-9896-4CCB-A45A-C6B52F3CA9BD}" name="Megaflex___Distribution_network_charges" displayName="Megaflex___Distribution_network_charges" ref="A1:D8" tableType="queryTable" totalsRowShown="0">
  <autoFilter ref="A1:D8" xr:uid="{16993F89-9896-4CCB-A45A-C6B52F3CA9BD}"/>
  <tableColumns count="4">
    <tableColumn id="1" xr3:uid="{E9B5414C-9D0B-4CFF-8FC9-130BC057F319}" uniqueName="1" name="Voltage" queryTableFieldId="1" dataDxfId="41"/>
    <tableColumn id="2" xr3:uid="{D4958613-BDA8-4CCA-81DF-A5E7DCA89FEE}" uniqueName="2" name="Network capacity charge [R/kVa/m]" queryTableFieldId="2" dataDxfId="40"/>
    <tableColumn id="3" xr3:uid="{8FFD0DFC-C892-4802-A756-435A7803DFA4}" uniqueName="3" name="Network demand charge [R/kVa/m]" queryTableFieldId="3" dataDxfId="39"/>
    <tableColumn id="4" xr3:uid="{466323E1-0AB4-4BEB-8BAB-C0C5C720D0CE}" uniqueName="4" name="Urban low voltage subsidy charge [R/kVA/m]" queryTableFieldId="4" dataDxfId="38"/>
  </tableColumns>
  <tableStyleInfo name="TableStyleMedium7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AC60CB7-7FE2-451E-8597-230FB5BB54F9}" name="Megaflex___Electrification_and_rural_network_subsidy_charge__c_kWh" displayName="Megaflex___Electrification_and_rural_network_subsidy_charge__c_kWh" ref="A1:A4" tableType="queryTable" totalsRowShown="0">
  <autoFilter ref="A1:A4" xr:uid="{FAC60CB7-7FE2-451E-8597-230FB5BB54F9}"/>
  <tableColumns count="1">
    <tableColumn id="1" xr3:uid="{3F819D8E-6410-42B7-A823-5DF45B90A4AC}" uniqueName="1" name="Electrification and rural network subsidy charge [c/kWh]" queryTableFieldId="1" dataDxfId="37"/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26A40F-0CA8-4433-B524-4057F8F970C0}" name="Megaflex___Ancillary" displayName="Megaflex___Ancillary" ref="A1:B7" tableType="queryTable" totalsRowShown="0">
  <autoFilter ref="A1:B7" xr:uid="{0E26A40F-0CA8-4433-B524-4057F8F970C0}"/>
  <tableColumns count="2">
    <tableColumn id="1" xr3:uid="{BDFB8F53-169A-4EF7-9C6B-B0828A70153E}" uniqueName="1" name="Volatge" queryTableFieldId="1" dataDxfId="36"/>
    <tableColumn id="2" xr3:uid="{E72BB253-B0A6-4F86-B8AD-1CF2B12DB221}" uniqueName="2" name="Ancillary service charge [c/kWh]" queryTableFieldId="2" dataDxfId="35"/>
  </tableColumns>
  <tableStyleInfo name="TableStyleMedium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26DE7E-3099-41EA-B253-C627B0185304}" name="Miniflex___Energy___Transmission" displayName="Miniflex___Energy___Transmission" ref="A1:I21" tableType="queryTable" totalsRowShown="0">
  <autoFilter ref="A1:I21" xr:uid="{6C26DE7E-3099-41EA-B253-C627B0185304}"/>
  <tableColumns count="9">
    <tableColumn id="1" xr3:uid="{09E25243-E3A7-4B26-88F5-27FB8F9647D4}" uniqueName="1" name="Transmission zone" queryTableFieldId="1" dataDxfId="34"/>
    <tableColumn id="2" xr3:uid="{238A2C5D-0DCD-4449-A0E6-E58B813AA1FC}" uniqueName="2" name="Voltage" queryTableFieldId="2" dataDxfId="33"/>
    <tableColumn id="3" xr3:uid="{C2F4C268-B890-4FF1-88FC-6FD271872B70}" uniqueName="3" name="High Season Peak" queryTableFieldId="3" dataDxfId="32"/>
    <tableColumn id="4" xr3:uid="{7744588F-D5B2-410D-8560-638879B750D3}" uniqueName="4" name="High Season Standard" queryTableFieldId="4" dataDxfId="31"/>
    <tableColumn id="5" xr3:uid="{F04B8E62-9B13-4196-8805-E15016B4FE30}" uniqueName="5" name="High Seaon Off Peak" queryTableFieldId="5" dataDxfId="30"/>
    <tableColumn id="6" xr3:uid="{409BC2D2-4A19-4901-9C7C-30715194058C}" uniqueName="6" name="Low Season Peak" queryTableFieldId="6" dataDxfId="29"/>
    <tableColumn id="7" xr3:uid="{6E9389F0-4208-4550-B45A-12D6B3228041}" uniqueName="7" name="Low Season Standard" queryTableFieldId="7" dataDxfId="28"/>
    <tableColumn id="8" xr3:uid="{D0C6DD92-4D08-4551-B500-FDF5061E42CA}" uniqueName="8" name="Low Season Off Peak" queryTableFieldId="8" dataDxfId="27"/>
    <tableColumn id="9" xr3:uid="{21474AD3-04ED-403C-9A0C-2CA034407EAF}" uniqueName="9" name="Transmission network charges [R/kVA/m]" queryTableFieldId="9" dataDxfId="26"/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C556574-1D4A-4CFD-BFE3-E6742C4E8C97}" name="Miniflex___Reactive_Energy" displayName="Miniflex___Reactive_Energy" ref="A1:B5" tableType="queryTable" totalsRowShown="0">
  <autoFilter ref="A1:B5" xr:uid="{4C556574-1D4A-4CFD-BFE3-E6742C4E8C97}"/>
  <tableColumns count="2">
    <tableColumn id="1" xr3:uid="{95DF3D12-D6D1-43A6-8851-C52952714D67}" uniqueName="1" name="Reactive energy high season [c/kVArh]" queryTableFieldId="1" dataDxfId="25"/>
    <tableColumn id="2" xr3:uid="{2F6EAFFC-D746-4E92-8AA3-BCD2C53ED388}" uniqueName="2" name="Reactive energy low season [c/kVArh]" queryTableFieldId="2" dataDxfId="24"/>
  </tableColumns>
  <tableStyleInfo name="TableStyleMedium7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224018E-ED8D-456A-BFED-7362DB6B75C3}" name="Miniflex___Electification_Sub" displayName="Miniflex___Electification_Sub" ref="A1:A4" tableType="queryTable" totalsRowShown="0">
  <autoFilter ref="A1:A4" xr:uid="{6224018E-ED8D-456A-BFED-7362DB6B75C3}"/>
  <tableColumns count="1">
    <tableColumn id="1" xr3:uid="{35008CA5-E698-4C09-804F-E99078CEF117}" uniqueName="1" name="Electrification and rural network subsidy charge [c/kWh]" queryTableFieldId="1" dataDxfId="23"/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BEB95D2-DF70-4701-A91E-BEA50F4FA37D}" name="Miniflex___Low_Voltage_Sub" displayName="Miniflex___Low_Voltage_Sub" ref="A1:B6" tableType="queryTable" totalsRowShown="0">
  <autoFilter ref="A1:B6" xr:uid="{4BEB95D2-DF70-4701-A91E-BEA50F4FA37D}"/>
  <tableColumns count="2">
    <tableColumn id="1" xr3:uid="{FB173126-B0B4-4BCD-B3E1-FBB1B303FF44}" uniqueName="1" name="Voltage" queryTableFieldId="1" dataDxfId="22"/>
    <tableColumn id="2" xr3:uid="{8EDEAD82-77CF-4A34-B5DB-1FC2519BCF5F}" uniqueName="2" name="Urban low voltage subsidy [R/kVA/m]" queryTableFieldId="2" dataDxfId="21"/>
  </tableColumns>
  <tableStyleInfo name="TableStyleMedium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9979A32-CE5C-49D1-8866-EE709CAD4D63}" name="Miniflex___Ancillary" displayName="Miniflex___Ancillary" ref="A1:C7" tableType="queryTable" totalsRowShown="0">
  <autoFilter ref="A1:C7" xr:uid="{89979A32-CE5C-49D1-8866-EE709CAD4D63}"/>
  <tableColumns count="3">
    <tableColumn id="1" xr3:uid="{F8DC086A-70A9-4595-820C-2D7039CD4C35}" uniqueName="1" name="Voltage" queryTableFieldId="1" dataDxfId="20"/>
    <tableColumn id="2" xr3:uid="{CA2EF1F4-EACE-4FA7-A56F-966F7F58D150}" uniqueName="2" name="Ancillary service charge [c/kWh]" queryTableFieldId="2" dataDxfId="19"/>
    <tableColumn id="3" xr3:uid="{50217F6A-4BCF-48B5-81D2-6B14C5EB0865}" uniqueName="3" name="Network demand charge [c/kWh]" queryTableFieldId="3" dataDxfId="18"/>
  </tableColumns>
  <tableStyleInfo name="TableStyleMedium7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C5F8044-86CD-49D4-A75A-854E3F23661D}" name="Miniflex___Service___Admin" displayName="Miniflex___Service___Admin" ref="A1:C8" tableType="queryTable" totalsRowShown="0">
  <autoFilter ref="A1:C8" xr:uid="{BC5F8044-86CD-49D4-A75A-854E3F23661D}"/>
  <tableColumns count="3">
    <tableColumn id="1" xr3:uid="{12523FEA-0760-4DC7-9048-FEBF175D78BD}" uniqueName="1" name="Customer categories" queryTableFieldId="1" dataDxfId="17"/>
    <tableColumn id="2" xr3:uid="{D071173C-5692-4405-A771-4A8AA1C0679E}" uniqueName="2" name="Service charge [R/account/day]" queryTableFieldId="2" dataDxfId="16"/>
    <tableColumn id="3" xr3:uid="{5B475173-1D7D-4F65-9652-1A7957AFBCCC}" uniqueName="3" name="Administration charge [R/POD/day]" queryTableFieldId="3" dataDxfId="1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26B24A-8C35-40E4-B702-B1A4CF1EB31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7e7ad07-f22a-4aaa-afed-acc6f692099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C64E-4EC5-4A71-8592-360EEC3A392E}">
  <sheetPr codeName="Sheet20"/>
  <dimension ref="A1:G20"/>
  <sheetViews>
    <sheetView workbookViewId="0">
      <selection activeCell="F2" sqref="F2:F17"/>
    </sheetView>
  </sheetViews>
  <sheetFormatPr defaultRowHeight="14.4" x14ac:dyDescent="0.3"/>
  <cols>
    <col min="1" max="1" width="18.6640625" bestFit="1" customWidth="1"/>
    <col min="2" max="2" width="14.5546875" bestFit="1" customWidth="1"/>
    <col min="3" max="3" width="32.88671875" bestFit="1" customWidth="1"/>
    <col min="4" max="4" width="32.33203125" bestFit="1" customWidth="1"/>
    <col min="5" max="5" width="36.77734375" bestFit="1" customWidth="1"/>
    <col min="6" max="6" width="36.21875" bestFit="1" customWidth="1"/>
    <col min="7" max="7" width="37.88671875" bestFit="1" customWidth="1"/>
  </cols>
  <sheetData>
    <row r="1" spans="1:7" x14ac:dyDescent="0.3">
      <c r="A1" t="s">
        <v>197</v>
      </c>
      <c r="B1" t="s">
        <v>2</v>
      </c>
      <c r="C1" t="s">
        <v>231</v>
      </c>
      <c r="D1" t="s">
        <v>232</v>
      </c>
      <c r="E1" t="s">
        <v>233</v>
      </c>
      <c r="F1" t="s">
        <v>234</v>
      </c>
      <c r="G1" t="s">
        <v>198</v>
      </c>
    </row>
    <row r="2" spans="1:7" x14ac:dyDescent="0.3">
      <c r="B2" t="s">
        <v>203</v>
      </c>
      <c r="C2" s="13" t="s">
        <v>358</v>
      </c>
      <c r="D2" s="13"/>
      <c r="E2" s="13"/>
      <c r="F2" s="13"/>
      <c r="G2" s="13"/>
    </row>
    <row r="3" spans="1:7" x14ac:dyDescent="0.3">
      <c r="C3" s="13" t="s">
        <v>360</v>
      </c>
      <c r="D3" s="13" t="s">
        <v>361</v>
      </c>
      <c r="E3" s="13"/>
      <c r="F3" s="13"/>
      <c r="G3" s="13" t="s">
        <v>378</v>
      </c>
    </row>
    <row r="4" spans="1:7" x14ac:dyDescent="0.3">
      <c r="A4" t="s">
        <v>357</v>
      </c>
      <c r="B4" t="s">
        <v>2</v>
      </c>
      <c r="C4" s="13" t="s">
        <v>203</v>
      </c>
      <c r="D4" s="13" t="s">
        <v>203</v>
      </c>
      <c r="E4" s="13" t="s">
        <v>203</v>
      </c>
      <c r="F4" s="13" t="s">
        <v>203</v>
      </c>
      <c r="G4" s="13" t="s">
        <v>203</v>
      </c>
    </row>
    <row r="5" spans="1:7" x14ac:dyDescent="0.3">
      <c r="A5" t="s">
        <v>3</v>
      </c>
      <c r="B5" t="s">
        <v>4</v>
      </c>
      <c r="C5" s="13" t="s">
        <v>379</v>
      </c>
      <c r="D5" s="13" t="s">
        <v>380</v>
      </c>
      <c r="E5" s="13" t="s">
        <v>381</v>
      </c>
      <c r="F5" s="13" t="s">
        <v>382</v>
      </c>
      <c r="G5" s="13" t="s">
        <v>11</v>
      </c>
    </row>
    <row r="6" spans="1:7" x14ac:dyDescent="0.3">
      <c r="B6" t="s">
        <v>13</v>
      </c>
      <c r="C6" s="13" t="s">
        <v>383</v>
      </c>
      <c r="D6" s="13" t="s">
        <v>384</v>
      </c>
      <c r="E6" s="13" t="s">
        <v>385</v>
      </c>
      <c r="F6" s="13" t="s">
        <v>386</v>
      </c>
      <c r="G6" s="13" t="s">
        <v>20</v>
      </c>
    </row>
    <row r="7" spans="1:7" x14ac:dyDescent="0.3">
      <c r="B7" t="s">
        <v>21</v>
      </c>
      <c r="C7" s="13" t="s">
        <v>387</v>
      </c>
      <c r="D7" s="13" t="s">
        <v>388</v>
      </c>
      <c r="E7" s="13" t="s">
        <v>389</v>
      </c>
      <c r="F7" s="13" t="s">
        <v>390</v>
      </c>
      <c r="G7" s="13" t="s">
        <v>28</v>
      </c>
    </row>
    <row r="8" spans="1:7" x14ac:dyDescent="0.3">
      <c r="B8" t="s">
        <v>29</v>
      </c>
      <c r="C8" s="13" t="s">
        <v>391</v>
      </c>
      <c r="D8" s="13" t="s">
        <v>392</v>
      </c>
      <c r="E8" s="13" t="s">
        <v>393</v>
      </c>
      <c r="F8" s="13" t="s">
        <v>394</v>
      </c>
      <c r="G8" s="13" t="s">
        <v>36</v>
      </c>
    </row>
    <row r="9" spans="1:7" x14ac:dyDescent="0.3">
      <c r="A9" t="s">
        <v>37</v>
      </c>
      <c r="B9" t="s">
        <v>4</v>
      </c>
      <c r="C9" s="13" t="s">
        <v>395</v>
      </c>
      <c r="D9" s="13" t="s">
        <v>396</v>
      </c>
      <c r="E9" s="13" t="s">
        <v>397</v>
      </c>
      <c r="F9" s="13" t="s">
        <v>398</v>
      </c>
      <c r="G9" s="13" t="s">
        <v>45</v>
      </c>
    </row>
    <row r="10" spans="1:7" x14ac:dyDescent="0.3">
      <c r="B10" t="s">
        <v>13</v>
      </c>
      <c r="C10" s="13" t="s">
        <v>399</v>
      </c>
      <c r="D10" s="13" t="s">
        <v>400</v>
      </c>
      <c r="E10" s="13" t="s">
        <v>401</v>
      </c>
      <c r="F10" s="13" t="s">
        <v>402</v>
      </c>
      <c r="G10" s="13" t="s">
        <v>52</v>
      </c>
    </row>
    <row r="11" spans="1:7" x14ac:dyDescent="0.3">
      <c r="B11" t="s">
        <v>21</v>
      </c>
      <c r="C11" s="13" t="s">
        <v>403</v>
      </c>
      <c r="D11" s="13" t="s">
        <v>404</v>
      </c>
      <c r="E11" s="13" t="s">
        <v>405</v>
      </c>
      <c r="F11" s="13" t="s">
        <v>406</v>
      </c>
      <c r="G11" s="13" t="s">
        <v>59</v>
      </c>
    </row>
    <row r="12" spans="1:7" x14ac:dyDescent="0.3">
      <c r="B12" t="s">
        <v>29</v>
      </c>
      <c r="C12" s="13" t="s">
        <v>407</v>
      </c>
      <c r="D12" s="13" t="s">
        <v>408</v>
      </c>
      <c r="E12" s="13" t="s">
        <v>409</v>
      </c>
      <c r="F12" s="13" t="s">
        <v>410</v>
      </c>
      <c r="G12" s="13" t="s">
        <v>66</v>
      </c>
    </row>
    <row r="13" spans="1:7" x14ac:dyDescent="0.3">
      <c r="A13" t="s">
        <v>67</v>
      </c>
      <c r="B13" t="s">
        <v>4</v>
      </c>
      <c r="C13" s="13" t="s">
        <v>411</v>
      </c>
      <c r="D13" s="13" t="s">
        <v>236</v>
      </c>
      <c r="E13" s="13" t="s">
        <v>412</v>
      </c>
      <c r="F13" s="13" t="s">
        <v>413</v>
      </c>
      <c r="G13" s="13" t="s">
        <v>74</v>
      </c>
    </row>
    <row r="14" spans="1:7" x14ac:dyDescent="0.3">
      <c r="B14" t="s">
        <v>13</v>
      </c>
      <c r="C14" s="13" t="s">
        <v>414</v>
      </c>
      <c r="D14" s="13" t="s">
        <v>415</v>
      </c>
      <c r="E14" s="13" t="s">
        <v>416</v>
      </c>
      <c r="F14" s="13" t="s">
        <v>417</v>
      </c>
      <c r="G14" s="13" t="s">
        <v>80</v>
      </c>
    </row>
    <row r="15" spans="1:7" x14ac:dyDescent="0.3">
      <c r="B15" t="s">
        <v>21</v>
      </c>
      <c r="C15" s="13" t="s">
        <v>418</v>
      </c>
      <c r="D15" s="13" t="s">
        <v>419</v>
      </c>
      <c r="E15" s="13" t="s">
        <v>420</v>
      </c>
      <c r="F15" s="13" t="s">
        <v>421</v>
      </c>
      <c r="G15" s="13" t="s">
        <v>87</v>
      </c>
    </row>
    <row r="16" spans="1:7" x14ac:dyDescent="0.3">
      <c r="B16" t="s">
        <v>29</v>
      </c>
      <c r="C16" s="13" t="s">
        <v>422</v>
      </c>
      <c r="D16" s="13" t="s">
        <v>423</v>
      </c>
      <c r="E16" s="13" t="s">
        <v>424</v>
      </c>
      <c r="F16" s="13" t="s">
        <v>425</v>
      </c>
      <c r="G16" s="13" t="s">
        <v>12</v>
      </c>
    </row>
    <row r="17" spans="1:7" x14ac:dyDescent="0.3">
      <c r="A17" t="s">
        <v>94</v>
      </c>
      <c r="B17" t="s">
        <v>4</v>
      </c>
      <c r="C17" s="13" t="s">
        <v>426</v>
      </c>
      <c r="D17" s="13" t="s">
        <v>427</v>
      </c>
      <c r="E17" s="13" t="s">
        <v>428</v>
      </c>
      <c r="F17" s="13" t="s">
        <v>429</v>
      </c>
      <c r="G17" s="13" t="s">
        <v>101</v>
      </c>
    </row>
    <row r="18" spans="1:7" x14ac:dyDescent="0.3">
      <c r="B18" t="s">
        <v>13</v>
      </c>
      <c r="C18" s="13" t="s">
        <v>430</v>
      </c>
      <c r="D18" s="13" t="s">
        <v>431</v>
      </c>
      <c r="E18" s="13" t="s">
        <v>432</v>
      </c>
      <c r="F18" s="13" t="s">
        <v>433</v>
      </c>
      <c r="G18" s="13" t="s">
        <v>108</v>
      </c>
    </row>
    <row r="19" spans="1:7" x14ac:dyDescent="0.3">
      <c r="B19" t="s">
        <v>21</v>
      </c>
      <c r="C19" s="13" t="s">
        <v>434</v>
      </c>
      <c r="D19" s="13" t="s">
        <v>435</v>
      </c>
      <c r="E19" s="13" t="s">
        <v>436</v>
      </c>
      <c r="F19" s="13" t="s">
        <v>437</v>
      </c>
      <c r="G19" s="13" t="s">
        <v>115</v>
      </c>
    </row>
    <row r="20" spans="1:7" x14ac:dyDescent="0.3">
      <c r="B20" t="s">
        <v>29</v>
      </c>
      <c r="C20" s="13" t="s">
        <v>438</v>
      </c>
      <c r="D20" s="13" t="s">
        <v>439</v>
      </c>
      <c r="E20" s="13" t="s">
        <v>440</v>
      </c>
      <c r="F20" s="13" t="s">
        <v>441</v>
      </c>
      <c r="G20" s="13" t="s">
        <v>122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61A9-4BF6-4304-89FF-987978C831E6}">
  <sheetPr codeName="Sheet21"/>
  <dimension ref="A1:C5"/>
  <sheetViews>
    <sheetView workbookViewId="0">
      <selection activeCell="C4" sqref="C4:C5"/>
    </sheetView>
  </sheetViews>
  <sheetFormatPr defaultRowHeight="14.4" x14ac:dyDescent="0.3"/>
  <cols>
    <col min="1" max="1" width="13.6640625" bestFit="1" customWidth="1"/>
    <col min="2" max="2" width="30.21875" bestFit="1" customWidth="1"/>
    <col min="3" max="3" width="48.44140625" bestFit="1" customWidth="1"/>
  </cols>
  <sheetData>
    <row r="1" spans="1:3" x14ac:dyDescent="0.3">
      <c r="A1" t="s">
        <v>2</v>
      </c>
      <c r="B1" t="s">
        <v>156</v>
      </c>
      <c r="C1" t="s">
        <v>214</v>
      </c>
    </row>
    <row r="2" spans="1:3" x14ac:dyDescent="0.3">
      <c r="B2" t="s">
        <v>156</v>
      </c>
      <c r="C2" t="s">
        <v>300</v>
      </c>
    </row>
    <row r="3" spans="1:3" x14ac:dyDescent="0.3">
      <c r="A3" t="s">
        <v>2</v>
      </c>
      <c r="B3" t="s">
        <v>203</v>
      </c>
      <c r="C3" t="s">
        <v>203</v>
      </c>
    </row>
    <row r="4" spans="1:3" x14ac:dyDescent="0.3">
      <c r="A4" t="s">
        <v>4</v>
      </c>
      <c r="B4" t="s">
        <v>157</v>
      </c>
      <c r="C4" t="s">
        <v>202</v>
      </c>
    </row>
    <row r="5" spans="1:3" x14ac:dyDescent="0.3">
      <c r="A5" t="s">
        <v>301</v>
      </c>
      <c r="B5" t="s">
        <v>157</v>
      </c>
      <c r="C5" t="s">
        <v>302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D39E-43DA-4B75-AD26-B74502B7C6B1}">
  <sheetPr codeName="Sheet22"/>
  <dimension ref="A1:C8"/>
  <sheetViews>
    <sheetView workbookViewId="0">
      <selection activeCell="A2" sqref="A2:C6"/>
    </sheetView>
  </sheetViews>
  <sheetFormatPr defaultRowHeight="14.4" x14ac:dyDescent="0.3"/>
  <cols>
    <col min="1" max="1" width="20.4414062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173</v>
      </c>
      <c r="B1" t="s">
        <v>174</v>
      </c>
      <c r="C1" t="s">
        <v>175</v>
      </c>
    </row>
    <row r="2" spans="1:3" x14ac:dyDescent="0.3">
      <c r="B2" t="s">
        <v>174</v>
      </c>
      <c r="C2" t="s">
        <v>175</v>
      </c>
    </row>
    <row r="3" spans="1:3" x14ac:dyDescent="0.3">
      <c r="A3" t="s">
        <v>173</v>
      </c>
      <c r="B3" t="s">
        <v>203</v>
      </c>
      <c r="C3" t="s">
        <v>203</v>
      </c>
    </row>
    <row r="4" spans="1:3" x14ac:dyDescent="0.3">
      <c r="A4" t="s">
        <v>204</v>
      </c>
      <c r="B4" t="s">
        <v>240</v>
      </c>
      <c r="C4" t="s">
        <v>241</v>
      </c>
    </row>
    <row r="5" spans="1:3" x14ac:dyDescent="0.3">
      <c r="A5" t="s">
        <v>207</v>
      </c>
      <c r="B5" t="s">
        <v>242</v>
      </c>
      <c r="C5" t="s">
        <v>243</v>
      </c>
    </row>
    <row r="6" spans="1:3" x14ac:dyDescent="0.3">
      <c r="A6" t="s">
        <v>210</v>
      </c>
      <c r="B6" t="s">
        <v>244</v>
      </c>
      <c r="C6" t="s">
        <v>245</v>
      </c>
    </row>
    <row r="7" spans="1:3" x14ac:dyDescent="0.3">
      <c r="A7" t="s">
        <v>212</v>
      </c>
      <c r="B7" t="s">
        <v>244</v>
      </c>
      <c r="C7" t="s">
        <v>246</v>
      </c>
    </row>
    <row r="8" spans="1:3" x14ac:dyDescent="0.3">
      <c r="A8" t="s">
        <v>213</v>
      </c>
      <c r="B8" t="s">
        <v>247</v>
      </c>
      <c r="C8" t="s">
        <v>246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4D19-E501-41A6-9483-64CA5BC4218A}">
  <sheetPr codeName="Sheet23"/>
  <dimension ref="A1:I13"/>
  <sheetViews>
    <sheetView workbookViewId="0">
      <selection activeCell="I2" sqref="I2:I9"/>
    </sheetView>
  </sheetViews>
  <sheetFormatPr defaultRowHeight="14.4" x14ac:dyDescent="0.3"/>
  <cols>
    <col min="1" max="1" width="18.6640625" bestFit="1" customWidth="1"/>
    <col min="2" max="2" width="13.6640625" bestFit="1" customWidth="1"/>
    <col min="3" max="3" width="33.33203125" bestFit="1" customWidth="1"/>
    <col min="4" max="4" width="37" bestFit="1" customWidth="1"/>
    <col min="5" max="5" width="36.33203125" bestFit="1" customWidth="1"/>
    <col min="6" max="6" width="32.77734375" bestFit="1" customWidth="1"/>
    <col min="7" max="7" width="36.44140625" bestFit="1" customWidth="1"/>
    <col min="8" max="8" width="35.77734375" bestFit="1" customWidth="1"/>
    <col min="9" max="9" width="33.88671875" bestFit="1" customWidth="1"/>
  </cols>
  <sheetData>
    <row r="1" spans="1:9" x14ac:dyDescent="0.3">
      <c r="A1" t="s">
        <v>197</v>
      </c>
      <c r="B1" t="s">
        <v>2</v>
      </c>
      <c r="C1" t="s">
        <v>248</v>
      </c>
      <c r="D1" t="s">
        <v>249</v>
      </c>
      <c r="E1" t="s">
        <v>250</v>
      </c>
      <c r="F1" t="s">
        <v>251</v>
      </c>
      <c r="G1" t="s">
        <v>252</v>
      </c>
      <c r="H1" t="s">
        <v>253</v>
      </c>
      <c r="I1" t="s">
        <v>254</v>
      </c>
    </row>
    <row r="2" spans="1:9" x14ac:dyDescent="0.3">
      <c r="C2" t="s">
        <v>352</v>
      </c>
    </row>
    <row r="3" spans="1:9" x14ac:dyDescent="0.3">
      <c r="B3" t="s">
        <v>203</v>
      </c>
      <c r="C3" t="s">
        <v>353</v>
      </c>
      <c r="F3" t="s">
        <v>354</v>
      </c>
      <c r="I3" t="s">
        <v>355</v>
      </c>
    </row>
    <row r="4" spans="1:9" x14ac:dyDescent="0.3">
      <c r="C4" t="s">
        <v>0</v>
      </c>
      <c r="D4" t="s">
        <v>1</v>
      </c>
      <c r="E4" t="s">
        <v>356</v>
      </c>
      <c r="F4" t="s">
        <v>0</v>
      </c>
      <c r="G4" t="s">
        <v>1</v>
      </c>
      <c r="H4" t="s">
        <v>356</v>
      </c>
      <c r="I4" t="s">
        <v>203</v>
      </c>
    </row>
    <row r="5" spans="1:9" x14ac:dyDescent="0.3">
      <c r="A5" t="s">
        <v>357</v>
      </c>
      <c r="B5" t="s">
        <v>2</v>
      </c>
      <c r="C5" t="s">
        <v>203</v>
      </c>
      <c r="D5" t="s">
        <v>203</v>
      </c>
      <c r="E5" t="s">
        <v>203</v>
      </c>
      <c r="F5" t="s">
        <v>203</v>
      </c>
      <c r="G5" t="s">
        <v>203</v>
      </c>
      <c r="H5" t="s">
        <v>203</v>
      </c>
      <c r="I5" t="s">
        <v>203</v>
      </c>
    </row>
    <row r="6" spans="1:9" x14ac:dyDescent="0.3">
      <c r="A6" t="s">
        <v>3</v>
      </c>
      <c r="B6" t="s">
        <v>4</v>
      </c>
      <c r="C6" t="s">
        <v>255</v>
      </c>
      <c r="D6" t="s">
        <v>256</v>
      </c>
      <c r="E6" t="s">
        <v>257</v>
      </c>
      <c r="F6" t="s">
        <v>258</v>
      </c>
      <c r="G6" t="s">
        <v>259</v>
      </c>
      <c r="H6" t="s">
        <v>260</v>
      </c>
      <c r="I6" t="s">
        <v>261</v>
      </c>
    </row>
    <row r="7" spans="1:9" x14ac:dyDescent="0.3">
      <c r="B7" t="s">
        <v>262</v>
      </c>
      <c r="C7" t="s">
        <v>263</v>
      </c>
      <c r="D7" t="s">
        <v>264</v>
      </c>
      <c r="E7" t="s">
        <v>265</v>
      </c>
      <c r="F7" t="s">
        <v>266</v>
      </c>
      <c r="G7" t="s">
        <v>267</v>
      </c>
      <c r="H7" t="s">
        <v>268</v>
      </c>
      <c r="I7" t="s">
        <v>269</v>
      </c>
    </row>
    <row r="8" spans="1:9" x14ac:dyDescent="0.3">
      <c r="A8" t="s">
        <v>37</v>
      </c>
      <c r="B8" t="s">
        <v>4</v>
      </c>
      <c r="C8" t="s">
        <v>270</v>
      </c>
      <c r="D8" t="s">
        <v>271</v>
      </c>
      <c r="E8" t="s">
        <v>272</v>
      </c>
      <c r="F8" t="s">
        <v>273</v>
      </c>
      <c r="G8" t="s">
        <v>274</v>
      </c>
      <c r="H8" t="s">
        <v>275</v>
      </c>
      <c r="I8" t="s">
        <v>276</v>
      </c>
    </row>
    <row r="9" spans="1:9" x14ac:dyDescent="0.3">
      <c r="B9" t="s">
        <v>262</v>
      </c>
      <c r="C9" t="s">
        <v>277</v>
      </c>
      <c r="D9" t="s">
        <v>278</v>
      </c>
      <c r="E9" t="s">
        <v>257</v>
      </c>
      <c r="F9" t="s">
        <v>258</v>
      </c>
      <c r="G9" t="s">
        <v>279</v>
      </c>
      <c r="H9" t="s">
        <v>260</v>
      </c>
      <c r="I9" t="s">
        <v>280</v>
      </c>
    </row>
    <row r="10" spans="1:9" x14ac:dyDescent="0.3">
      <c r="A10" t="s">
        <v>67</v>
      </c>
      <c r="B10" t="s">
        <v>4</v>
      </c>
      <c r="C10" t="s">
        <v>281</v>
      </c>
      <c r="D10" t="s">
        <v>282</v>
      </c>
      <c r="E10" t="s">
        <v>283</v>
      </c>
      <c r="F10" t="s">
        <v>284</v>
      </c>
      <c r="G10" t="s">
        <v>285</v>
      </c>
      <c r="H10" t="s">
        <v>286</v>
      </c>
      <c r="I10" t="s">
        <v>287</v>
      </c>
    </row>
    <row r="11" spans="1:9" x14ac:dyDescent="0.3">
      <c r="B11" t="s">
        <v>262</v>
      </c>
      <c r="C11" t="s">
        <v>288</v>
      </c>
      <c r="D11" t="s">
        <v>289</v>
      </c>
      <c r="E11" t="s">
        <v>272</v>
      </c>
      <c r="F11" t="s">
        <v>273</v>
      </c>
      <c r="G11" t="s">
        <v>274</v>
      </c>
      <c r="H11" t="s">
        <v>275</v>
      </c>
      <c r="I11" t="s">
        <v>290</v>
      </c>
    </row>
    <row r="12" spans="1:9" x14ac:dyDescent="0.3">
      <c r="A12" t="s">
        <v>94</v>
      </c>
      <c r="B12" t="s">
        <v>4</v>
      </c>
      <c r="C12" t="s">
        <v>291</v>
      </c>
      <c r="D12" t="s">
        <v>292</v>
      </c>
      <c r="E12" t="s">
        <v>293</v>
      </c>
      <c r="F12" t="s">
        <v>294</v>
      </c>
      <c r="G12" t="s">
        <v>295</v>
      </c>
      <c r="H12" t="s">
        <v>296</v>
      </c>
      <c r="I12" t="s">
        <v>297</v>
      </c>
    </row>
    <row r="13" spans="1:9" x14ac:dyDescent="0.3">
      <c r="B13" t="s">
        <v>262</v>
      </c>
      <c r="C13" t="s">
        <v>298</v>
      </c>
      <c r="D13" t="s">
        <v>282</v>
      </c>
      <c r="E13" t="s">
        <v>283</v>
      </c>
      <c r="F13" t="s">
        <v>284</v>
      </c>
      <c r="G13" t="s">
        <v>285</v>
      </c>
      <c r="H13" t="s">
        <v>286</v>
      </c>
      <c r="I13" t="s">
        <v>299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83E8-3788-4912-A645-0A07508F7B5C}">
  <sheetPr codeName="Sheet24"/>
  <dimension ref="A1:C5"/>
  <sheetViews>
    <sheetView workbookViewId="0">
      <selection activeCell="C4" sqref="C4:C5"/>
    </sheetView>
  </sheetViews>
  <sheetFormatPr defaultRowHeight="14.4" x14ac:dyDescent="0.3"/>
  <cols>
    <col min="1" max="1" width="13.6640625" bestFit="1" customWidth="1"/>
    <col min="2" max="2" width="30.21875" bestFit="1" customWidth="1"/>
    <col min="3" max="3" width="48.88671875" bestFit="1" customWidth="1"/>
  </cols>
  <sheetData>
    <row r="1" spans="1:3" x14ac:dyDescent="0.3">
      <c r="A1" t="s">
        <v>2</v>
      </c>
      <c r="B1" t="s">
        <v>156</v>
      </c>
      <c r="C1" t="s">
        <v>214</v>
      </c>
    </row>
    <row r="2" spans="1:3" x14ac:dyDescent="0.3">
      <c r="C2" t="s">
        <v>345</v>
      </c>
    </row>
    <row r="3" spans="1:3" x14ac:dyDescent="0.3">
      <c r="A3" t="s">
        <v>2</v>
      </c>
      <c r="B3" t="s">
        <v>203</v>
      </c>
      <c r="C3" t="s">
        <v>203</v>
      </c>
    </row>
    <row r="4" spans="1:3" x14ac:dyDescent="0.3">
      <c r="A4" t="s">
        <v>4</v>
      </c>
      <c r="B4" t="s">
        <v>157</v>
      </c>
      <c r="C4" t="s">
        <v>202</v>
      </c>
    </row>
    <row r="5" spans="1:3" x14ac:dyDescent="0.3">
      <c r="A5" t="s">
        <v>262</v>
      </c>
      <c r="B5" t="s">
        <v>157</v>
      </c>
      <c r="C5" t="s">
        <v>302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CC1F-2F1D-4091-896B-23E6D8DAE4D4}">
  <sheetPr codeName="Sheet25"/>
  <dimension ref="A1:C8"/>
  <sheetViews>
    <sheetView workbookViewId="0">
      <selection activeCell="B2" sqref="B2:C6"/>
    </sheetView>
  </sheetViews>
  <sheetFormatPr defaultRowHeight="14.4" x14ac:dyDescent="0.3"/>
  <cols>
    <col min="1" max="1" width="20.4414062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173</v>
      </c>
      <c r="B1" t="s">
        <v>174</v>
      </c>
      <c r="C1" t="s">
        <v>175</v>
      </c>
    </row>
    <row r="2" spans="1:3" x14ac:dyDescent="0.3">
      <c r="B2" t="s">
        <v>349</v>
      </c>
      <c r="C2" t="s">
        <v>350</v>
      </c>
    </row>
    <row r="3" spans="1:3" x14ac:dyDescent="0.3">
      <c r="A3" t="s">
        <v>351</v>
      </c>
      <c r="B3" t="s">
        <v>203</v>
      </c>
      <c r="C3" t="s">
        <v>203</v>
      </c>
    </row>
    <row r="4" spans="1:3" x14ac:dyDescent="0.3">
      <c r="A4" t="s">
        <v>204</v>
      </c>
      <c r="B4" t="s">
        <v>240</v>
      </c>
      <c r="C4" t="s">
        <v>241</v>
      </c>
    </row>
    <row r="5" spans="1:3" x14ac:dyDescent="0.3">
      <c r="A5" t="s">
        <v>343</v>
      </c>
      <c r="B5" t="s">
        <v>242</v>
      </c>
      <c r="C5" t="s">
        <v>243</v>
      </c>
    </row>
    <row r="6" spans="1:3" x14ac:dyDescent="0.3">
      <c r="A6" t="s">
        <v>344</v>
      </c>
      <c r="B6" t="s">
        <v>244</v>
      </c>
      <c r="C6" t="s">
        <v>245</v>
      </c>
    </row>
    <row r="7" spans="1:3" x14ac:dyDescent="0.3">
      <c r="A7" t="s">
        <v>212</v>
      </c>
      <c r="B7" t="s">
        <v>244</v>
      </c>
      <c r="C7" t="s">
        <v>246</v>
      </c>
    </row>
    <row r="8" spans="1:3" x14ac:dyDescent="0.3">
      <c r="A8" t="s">
        <v>213</v>
      </c>
      <c r="B8" t="s">
        <v>247</v>
      </c>
      <c r="C8" t="s">
        <v>246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4B559-DBED-4E25-BB3E-19BF80836300}">
  <sheetPr codeName="Sheet26"/>
  <dimension ref="A1:G12"/>
  <sheetViews>
    <sheetView workbookViewId="0">
      <selection activeCell="G2" sqref="G2:G9"/>
    </sheetView>
  </sheetViews>
  <sheetFormatPr defaultRowHeight="14.4" x14ac:dyDescent="0.3"/>
  <cols>
    <col min="1" max="1" width="18.6640625" bestFit="1" customWidth="1"/>
    <col min="2" max="2" width="13.6640625" bestFit="1" customWidth="1"/>
    <col min="3" max="3" width="32.88671875" bestFit="1" customWidth="1"/>
    <col min="4" max="4" width="32.33203125" bestFit="1" customWidth="1"/>
    <col min="5" max="5" width="36.77734375" bestFit="1" customWidth="1"/>
    <col min="6" max="6" width="36.21875" bestFit="1" customWidth="1"/>
    <col min="7" max="7" width="34" bestFit="1" customWidth="1"/>
  </cols>
  <sheetData>
    <row r="1" spans="1:7" x14ac:dyDescent="0.3">
      <c r="A1" t="s">
        <v>197</v>
      </c>
      <c r="B1" t="s">
        <v>2</v>
      </c>
      <c r="C1" t="s">
        <v>231</v>
      </c>
      <c r="D1" t="s">
        <v>232</v>
      </c>
      <c r="E1" t="s">
        <v>233</v>
      </c>
      <c r="F1" t="s">
        <v>234</v>
      </c>
      <c r="G1" t="s">
        <v>303</v>
      </c>
    </row>
    <row r="2" spans="1:7" x14ac:dyDescent="0.3">
      <c r="B2" t="s">
        <v>203</v>
      </c>
      <c r="C2" t="s">
        <v>358</v>
      </c>
      <c r="E2" t="s">
        <v>359</v>
      </c>
    </row>
    <row r="3" spans="1:7" x14ac:dyDescent="0.3">
      <c r="C3" t="s">
        <v>360</v>
      </c>
      <c r="D3" t="s">
        <v>361</v>
      </c>
      <c r="E3" t="s">
        <v>360</v>
      </c>
      <c r="F3" t="s">
        <v>361</v>
      </c>
    </row>
    <row r="4" spans="1:7" x14ac:dyDescent="0.3">
      <c r="A4" t="s">
        <v>357</v>
      </c>
      <c r="B4" t="s">
        <v>2</v>
      </c>
      <c r="C4" t="s">
        <v>203</v>
      </c>
      <c r="D4" t="s">
        <v>203</v>
      </c>
      <c r="E4" t="s">
        <v>203</v>
      </c>
      <c r="F4" t="s">
        <v>203</v>
      </c>
      <c r="G4" t="s">
        <v>203</v>
      </c>
    </row>
    <row r="5" spans="1:7" x14ac:dyDescent="0.3">
      <c r="A5" t="s">
        <v>3</v>
      </c>
      <c r="B5" t="s">
        <v>4</v>
      </c>
      <c r="C5" t="s">
        <v>304</v>
      </c>
      <c r="D5" t="s">
        <v>305</v>
      </c>
      <c r="E5" t="s">
        <v>306</v>
      </c>
      <c r="F5" t="s">
        <v>307</v>
      </c>
      <c r="G5" t="s">
        <v>308</v>
      </c>
    </row>
    <row r="6" spans="1:7" x14ac:dyDescent="0.3">
      <c r="B6" t="s">
        <v>262</v>
      </c>
      <c r="C6" t="s">
        <v>309</v>
      </c>
      <c r="D6" t="s">
        <v>310</v>
      </c>
      <c r="E6" t="s">
        <v>311</v>
      </c>
      <c r="F6" t="s">
        <v>312</v>
      </c>
      <c r="G6" t="s">
        <v>313</v>
      </c>
    </row>
    <row r="7" spans="1:7" x14ac:dyDescent="0.3">
      <c r="A7" t="s">
        <v>37</v>
      </c>
      <c r="B7" t="s">
        <v>4</v>
      </c>
      <c r="C7" t="s">
        <v>314</v>
      </c>
      <c r="D7" t="s">
        <v>315</v>
      </c>
      <c r="E7" t="s">
        <v>316</v>
      </c>
      <c r="F7" t="s">
        <v>317</v>
      </c>
      <c r="G7" t="s">
        <v>318</v>
      </c>
    </row>
    <row r="8" spans="1:7" x14ac:dyDescent="0.3">
      <c r="B8" t="s">
        <v>262</v>
      </c>
      <c r="C8" t="s">
        <v>319</v>
      </c>
      <c r="D8" t="s">
        <v>236</v>
      </c>
      <c r="E8" t="s">
        <v>320</v>
      </c>
      <c r="F8" t="s">
        <v>321</v>
      </c>
      <c r="G8" t="s">
        <v>322</v>
      </c>
    </row>
    <row r="9" spans="1:7" x14ac:dyDescent="0.3">
      <c r="A9" t="s">
        <v>67</v>
      </c>
      <c r="B9" t="s">
        <v>4</v>
      </c>
      <c r="C9" t="s">
        <v>323</v>
      </c>
      <c r="D9" t="s">
        <v>324</v>
      </c>
      <c r="E9" t="s">
        <v>325</v>
      </c>
      <c r="F9" t="s">
        <v>326</v>
      </c>
      <c r="G9" t="s">
        <v>327</v>
      </c>
    </row>
    <row r="10" spans="1:7" x14ac:dyDescent="0.3">
      <c r="B10" t="s">
        <v>262</v>
      </c>
      <c r="C10" t="s">
        <v>328</v>
      </c>
      <c r="D10" t="s">
        <v>329</v>
      </c>
      <c r="E10" t="s">
        <v>330</v>
      </c>
      <c r="F10" t="s">
        <v>331</v>
      </c>
      <c r="G10" t="s">
        <v>332</v>
      </c>
    </row>
    <row r="11" spans="1:7" x14ac:dyDescent="0.3">
      <c r="A11" t="s">
        <v>94</v>
      </c>
      <c r="B11" t="s">
        <v>4</v>
      </c>
      <c r="C11" t="s">
        <v>333</v>
      </c>
      <c r="D11" t="s">
        <v>334</v>
      </c>
      <c r="E11" t="s">
        <v>335</v>
      </c>
      <c r="F11" t="s">
        <v>336</v>
      </c>
      <c r="G11" t="s">
        <v>337</v>
      </c>
    </row>
    <row r="12" spans="1:7" x14ac:dyDescent="0.3">
      <c r="B12" t="s">
        <v>262</v>
      </c>
      <c r="C12" t="s">
        <v>338</v>
      </c>
      <c r="D12" t="s">
        <v>339</v>
      </c>
      <c r="E12" t="s">
        <v>340</v>
      </c>
      <c r="F12" t="s">
        <v>341</v>
      </c>
      <c r="G12" t="s">
        <v>342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FE77-1208-4010-ABE7-C20C3EC0C36A}">
  <sheetPr codeName="Sheet1">
    <tabColor rgb="FF92D050"/>
  </sheetPr>
  <dimension ref="A2:O18"/>
  <sheetViews>
    <sheetView tabSelected="1" zoomScale="90" zoomScaleNormal="90" workbookViewId="0">
      <selection activeCell="G7" sqref="G7"/>
    </sheetView>
  </sheetViews>
  <sheetFormatPr defaultRowHeight="14.4" x14ac:dyDescent="0.3"/>
  <cols>
    <col min="1" max="1" width="4.88671875" style="1" customWidth="1"/>
    <col min="2" max="2" width="18.44140625" style="1" customWidth="1"/>
    <col min="3" max="3" width="16.5546875" style="1" customWidth="1"/>
    <col min="4" max="13" width="16.33203125" style="1" customWidth="1"/>
    <col min="14" max="15" width="16.77734375" customWidth="1"/>
  </cols>
  <sheetData>
    <row r="2" spans="1:15" x14ac:dyDescent="0.3">
      <c r="B2" s="15" t="s">
        <v>146</v>
      </c>
      <c r="C2" s="15" t="s">
        <v>647</v>
      </c>
    </row>
    <row r="3" spans="1:15" x14ac:dyDescent="0.3">
      <c r="B3" s="15" t="s">
        <v>147</v>
      </c>
      <c r="C3" s="18" t="s">
        <v>648</v>
      </c>
      <c r="D3" s="1" t="s">
        <v>346</v>
      </c>
    </row>
    <row r="4" spans="1:15" x14ac:dyDescent="0.3">
      <c r="B4" s="15" t="s">
        <v>148</v>
      </c>
      <c r="C4" s="18" t="s">
        <v>29</v>
      </c>
    </row>
    <row r="5" spans="1:15" x14ac:dyDescent="0.3">
      <c r="B5" s="15" t="s">
        <v>149</v>
      </c>
      <c r="C5" s="18" t="s">
        <v>212</v>
      </c>
    </row>
    <row r="7" spans="1:15" ht="36" x14ac:dyDescent="0.3">
      <c r="A7" s="2" t="s">
        <v>123</v>
      </c>
      <c r="B7" s="3" t="s">
        <v>124</v>
      </c>
      <c r="C7" s="3" t="s">
        <v>125</v>
      </c>
      <c r="D7" s="3" t="s">
        <v>130</v>
      </c>
      <c r="E7" s="3" t="s">
        <v>131</v>
      </c>
      <c r="F7" s="3" t="s">
        <v>132</v>
      </c>
      <c r="G7" s="3" t="s">
        <v>133</v>
      </c>
      <c r="H7" s="3" t="s">
        <v>134</v>
      </c>
      <c r="I7" s="3" t="s">
        <v>135</v>
      </c>
      <c r="J7" s="3" t="s">
        <v>663</v>
      </c>
      <c r="K7" s="3" t="s">
        <v>664</v>
      </c>
      <c r="L7" s="3" t="s">
        <v>138</v>
      </c>
      <c r="M7" s="3" t="s">
        <v>139</v>
      </c>
      <c r="N7" s="3" t="s">
        <v>665</v>
      </c>
      <c r="O7" s="172" t="s">
        <v>666</v>
      </c>
    </row>
    <row r="8" spans="1:15" x14ac:dyDescent="0.3">
      <c r="A8" s="4"/>
      <c r="B8" s="4"/>
      <c r="C8" s="5" t="s">
        <v>126</v>
      </c>
      <c r="D8" s="6" t="s">
        <v>140</v>
      </c>
      <c r="E8" s="6" t="s">
        <v>143</v>
      </c>
      <c r="F8" s="6" t="s">
        <v>143</v>
      </c>
      <c r="G8" s="6" t="s">
        <v>140</v>
      </c>
      <c r="H8" s="6" t="s">
        <v>141</v>
      </c>
      <c r="I8" s="6" t="s">
        <v>142</v>
      </c>
      <c r="J8" s="6" t="s">
        <v>143</v>
      </c>
      <c r="K8" s="6" t="s">
        <v>140</v>
      </c>
      <c r="L8" s="6" t="s">
        <v>143</v>
      </c>
      <c r="M8" s="6" t="s">
        <v>667</v>
      </c>
      <c r="N8" s="6" t="s">
        <v>140</v>
      </c>
      <c r="O8" s="6" t="s">
        <v>143</v>
      </c>
    </row>
    <row r="10" spans="1:15" x14ac:dyDescent="0.3">
      <c r="B10" s="6" t="s">
        <v>127</v>
      </c>
      <c r="C10" s="9" t="s">
        <v>128</v>
      </c>
      <c r="D10" s="7" cm="1">
        <f t="array" ref="D10">_xlfn.XLOOKUP($C$2&amp;$C$3&amp;$C$4&amp;$C$5,'Eskom Rate Matrix'!$A$2:$A$81,_xlfn.XLOOKUP(LEFT($C10,1)&amp;SUBSTITUTE($B10,"OffPeak","Off Peak"),'Eskom Rate Matrix'!$A$1:$Z$1,'Eskom Rate Matrix'!$A$2:$Z$81))</f>
        <v>106.79</v>
      </c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3">
      <c r="B11" s="6" t="s">
        <v>1</v>
      </c>
      <c r="C11" s="9" t="s">
        <v>128</v>
      </c>
      <c r="D11" s="7" cm="1">
        <f t="array" ref="D11">_xlfn.XLOOKUP($C$2&amp;$C$3&amp;$C$4&amp;$C$5,'Eskom Rate Matrix'!$A$2:$A$81,_xlfn.XLOOKUP(LEFT($C11,1)&amp;SUBSTITUTE($B11,"OffPeak","Off Peak"),'Eskom Rate Matrix'!$A$1:$Z$1,'Eskom Rate Matrix'!$A$2:$Z$81))</f>
        <v>160.19</v>
      </c>
      <c r="E11" s="7"/>
      <c r="F11" s="7"/>
      <c r="G11" s="8"/>
      <c r="H11" s="8"/>
      <c r="I11" s="8"/>
      <c r="J11" s="8"/>
      <c r="K11" s="8"/>
      <c r="L11" s="8"/>
      <c r="M11" s="8"/>
      <c r="N11" s="8"/>
      <c r="O11" s="8"/>
    </row>
    <row r="12" spans="1:15" x14ac:dyDescent="0.3">
      <c r="B12" s="6" t="s">
        <v>0</v>
      </c>
      <c r="C12" s="9" t="s">
        <v>128</v>
      </c>
      <c r="D12" s="7" cm="1">
        <f t="array" ref="D12">_xlfn.XLOOKUP($C$2&amp;$C$3&amp;$C$4&amp;$C$5,'Eskom Rate Matrix'!$A$2:$A$81,_xlfn.XLOOKUP(LEFT($C12,1)&amp;SUBSTITUTE($B12,"OffPeak","Off Peak"),'Eskom Rate Matrix'!$A$1:$Z$1,'Eskom Rate Matrix'!$A$2:$Z$81))</f>
        <v>640.77</v>
      </c>
      <c r="E12" s="7"/>
      <c r="F12" s="7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3">
      <c r="B13" s="9" t="s">
        <v>129</v>
      </c>
      <c r="C13" s="9" t="s">
        <v>128</v>
      </c>
      <c r="D13" s="10"/>
      <c r="E13" s="7" cm="1">
        <f t="array" ref="E13">_xlfn.XLOOKUP($C$2&amp;$C$3&amp;$C$4&amp;$C$5,'Eskom Rate Matrix'!$A$2:$A$81,IFERROR(_xlfn.XLOOKUP(E$7&amp;"*"&amp;LEFT($C13,FIND(" ",$C13)-1)&amp;"*",'Eskom Rate Matrix'!$A$1:$Z$1,'Eskom Rate Matrix'!$A$2:$Z$81,,2),_xlfn.XLOOKUP(E$7&amp;"*",'Eskom Rate Matrix'!$A$1:$Z$1,'Eskom Rate Matrix'!$A$2:$Z$81,,2)))</f>
        <v>18.27</v>
      </c>
      <c r="F13" s="7" cm="1">
        <f t="array" ref="F13">_xlfn.XLOOKUP($C$2&amp;$C$3&amp;$C$4&amp;$C$5,'Eskom Rate Matrix'!$A$2:$A$81,IFERROR(_xlfn.XLOOKUP(F$7&amp;"*"&amp;LEFT($C13,FIND(" ",$C13)-1)&amp;"*",'Eskom Rate Matrix'!$A$1:$Z$1,'Eskom Rate Matrix'!$A$2:$Z$81,,2),_xlfn.XLOOKUP(F$7&amp;"*",'Eskom Rate Matrix'!$A$1:$Z$1,'Eskom Rate Matrix'!$A$2:$Z$81,,2)))</f>
        <v>0</v>
      </c>
      <c r="G13" s="7" cm="1">
        <f t="array" ref="G13">_xlfn.XLOOKUP($C$2&amp;$C$3&amp;$C$4&amp;$C$5,'Eskom Rate Matrix'!$A$2:$A$81,IFERROR(_xlfn.XLOOKUP(G$7&amp;"*"&amp;LEFT($C13,FIND(" ",$C13)-1)&amp;"*",'Eskom Rate Matrix'!$A$1:$Z$1,'Eskom Rate Matrix'!$A$2:$Z$81,,2),_xlfn.XLOOKUP(G$7&amp;"*",'Eskom Rate Matrix'!$A$1:$Z$1,'Eskom Rate Matrix'!$A$2:$Z$81,,2)))</f>
        <v>0.38</v>
      </c>
      <c r="H13" s="7" cm="1">
        <f t="array" ref="H13">_xlfn.XLOOKUP($C$2&amp;$C$3&amp;$C$4&amp;$C$5,'Eskom Rate Matrix'!$A$2:$A$81,IFERROR(_xlfn.XLOOKUP(H$7&amp;"*"&amp;LEFT($C13,FIND(" ",$C13)-1)&amp;"*",'Eskom Rate Matrix'!$A$1:$Z$1,'Eskom Rate Matrix'!$A$2:$Z$81,,2),_xlfn.XLOOKUP(H$7&amp;"*",'Eskom Rate Matrix'!$A$1:$Z$1,'Eskom Rate Matrix'!$A$2:$Z$81,,2)))</f>
        <v>21.44</v>
      </c>
      <c r="I13" s="7" cm="1">
        <f t="array" ref="I13">_xlfn.XLOOKUP($C$2&amp;$C$3&amp;$C$4&amp;$C$5,'Eskom Rate Matrix'!$A$2:$A$81,IFERROR(_xlfn.XLOOKUP(I$7&amp;"*"&amp;LEFT($C13,FIND(" ",$C13)-1)&amp;"*",'Eskom Rate Matrix'!$A$1:$Z$1,'Eskom Rate Matrix'!$A$2:$Z$81,,2),_xlfn.XLOOKUP(I$7&amp;"*",'Eskom Rate Matrix'!$A$1:$Z$1,'Eskom Rate Matrix'!$A$2:$Z$81,,2)))</f>
        <v>35.1</v>
      </c>
      <c r="J13" s="7" cm="1">
        <f t="array" ref="J13">_xlfn.XLOOKUP($C$2&amp;$C$3&amp;$C$4&amp;$C$5,'Eskom Rate Matrix'!$A$2:$A$81,IFERROR(_xlfn.XLOOKUP(J$7&amp;"*"&amp;LEFT($C13,FIND(" ",$C13)-1)&amp;"*",'Eskom Rate Matrix'!$A$1:$Z$1,'Eskom Rate Matrix'!$A$2:$Z$81,,2),_xlfn.XLOOKUP(J$7&amp;"*",'Eskom Rate Matrix'!$A$1:$Z$1,'Eskom Rate Matrix'!$A$2:$Z$81,,2)))</f>
        <v>2.4300000000000002</v>
      </c>
      <c r="K13" s="7" cm="1">
        <f t="array" ref="K13">_xlfn.XLOOKUP($C$2&amp;$C$3&amp;$C$4&amp;$C$5,'Eskom Rate Matrix'!$A$2:$A$81,IFERROR(_xlfn.XLOOKUP(K$7&amp;"*"&amp;LEFT($C13,FIND(" ",$C13)-1)&amp;"*",'Eskom Rate Matrix'!$A$1:$Z$1,'Eskom Rate Matrix'!$A$2:$Z$81,,2),_xlfn.XLOOKUP(K$7&amp;"*",'Eskom Rate Matrix'!$A$1:$Z$1,'Eskom Rate Matrix'!$A$2:$Z$81,,2)))</f>
        <v>5.47</v>
      </c>
      <c r="L13" s="7" cm="1">
        <f t="array" ref="L13">_xlfn.XLOOKUP($C$2&amp;$C$3&amp;$C$4&amp;$C$5,'Eskom Rate Matrix'!$A$2:$A$81,IFERROR(_xlfn.XLOOKUP(L$7&amp;"*"&amp;LEFT($C13,FIND(" ",$C13)-1)&amp;"*",'Eskom Rate Matrix'!$A$1:$Z$1,'Eskom Rate Matrix'!$A$2:$Z$81,,2),_xlfn.XLOOKUP(L$7&amp;"*",'Eskom Rate Matrix'!$A$1:$Z$1,'Eskom Rate Matrix'!$A$2:$Z$81,,2)))</f>
        <v>0</v>
      </c>
      <c r="M13" s="7" cm="1">
        <f t="array" ref="M13">_xlfn.XLOOKUP($C$2&amp;$C$3&amp;$C$4&amp;$C$5,'Eskom Rate Matrix'!$A$2:$A$81,IFERROR(_xlfn.XLOOKUP(M$7&amp;"*"&amp;LEFT($C13,FIND(" ",$C13)-1)&amp;"*",'Eskom Rate Matrix'!$A$1:$Z$1,'Eskom Rate Matrix'!$A$2:$Z$81,,2),_xlfn.XLOOKUP(M$7&amp;"*",'Eskom Rate Matrix'!$A$1:$Z$1,'Eskom Rate Matrix'!$A$2:$Z$81,,2)))</f>
        <v>219.79</v>
      </c>
      <c r="N13" s="7" cm="1">
        <f t="array" ref="N13">_xlfn.XLOOKUP($C$2&amp;$C$3&amp;$C$4&amp;$C$5,'Eskom Rate Matrix'!$A$2:$A$81,IFERROR(_xlfn.XLOOKUP(N$7&amp;"*"&amp;LEFT($C13,FIND(" ",$C13)-1)&amp;"*",'Eskom Rate Matrix'!$A$1:$Z$1,'Eskom Rate Matrix'!$A$2:$Z$81,,2),_xlfn.XLOOKUP(N$7&amp;"*",'Eskom Rate Matrix'!$A$1:$Z$1,'Eskom Rate Matrix'!$A$2:$Z$81,,2)))</f>
        <v>21.27</v>
      </c>
      <c r="O13" s="7" cm="1">
        <f t="array" ref="O13">_xlfn.XLOOKUP($C$2&amp;$C$3&amp;$C$4&amp;$C$5,'Eskom Rate Matrix'!$A$2:$A$81,IFERROR(_xlfn.XLOOKUP(O$7&amp;"*"&amp;LEFT($C13,FIND(" ",$C13)-1)&amp;"*",'Eskom Rate Matrix'!$A$1:$Z$1,'Eskom Rate Matrix'!$A$2:$Z$81,,2),_xlfn.XLOOKUP(O$7&amp;"*",'Eskom Rate Matrix'!$A$1:$Z$1,'Eskom Rate Matrix'!$A$2:$Z$81,,2)))</f>
        <v>10.85</v>
      </c>
    </row>
    <row r="14" spans="1:15" x14ac:dyDescent="0.3">
      <c r="N14" s="1"/>
      <c r="O14" s="1"/>
    </row>
    <row r="15" spans="1:15" x14ac:dyDescent="0.3">
      <c r="B15" s="6" t="s">
        <v>127</v>
      </c>
      <c r="C15" s="9" t="s">
        <v>155</v>
      </c>
      <c r="D15" s="7" cm="1">
        <f t="array" ref="D15">_xlfn.XLOOKUP($C$2&amp;$C$3&amp;$C$4&amp;$C$5,'Eskom Rate Matrix'!$A$2:$A$81,_xlfn.XLOOKUP(LEFT($C15,1)&amp;SUBSTITUTE($B15,"OffPeak","Off Peak"),'Eskom Rate Matrix'!$A$1:$Z$1,'Eskom Rate Matrix'!$A$2:$Z$81))</f>
        <v>106.79</v>
      </c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3">
      <c r="B16" s="6" t="s">
        <v>1</v>
      </c>
      <c r="C16" s="9" t="s">
        <v>155</v>
      </c>
      <c r="D16" s="7" cm="1">
        <f t="array" ref="D16">_xlfn.XLOOKUP($C$2&amp;$C$3&amp;$C$4&amp;$C$5,'Eskom Rate Matrix'!$A$2:$A$81,_xlfn.XLOOKUP(LEFT($C16,1)&amp;SUBSTITUTE($B16,"OffPeak","Off Peak"),'Eskom Rate Matrix'!$A$1:$Z$1,'Eskom Rate Matrix'!$A$2:$Z$81))</f>
        <v>149.52000000000001</v>
      </c>
      <c r="E16" s="7"/>
      <c r="F16" s="7"/>
      <c r="G16" s="8"/>
      <c r="H16" s="8"/>
      <c r="I16" s="8"/>
      <c r="J16" s="8"/>
      <c r="K16" s="8"/>
      <c r="L16" s="8"/>
      <c r="M16" s="8"/>
      <c r="N16" s="8"/>
      <c r="O16" s="8"/>
    </row>
    <row r="17" spans="2:15" x14ac:dyDescent="0.3">
      <c r="B17" s="6" t="s">
        <v>0</v>
      </c>
      <c r="C17" s="9" t="s">
        <v>155</v>
      </c>
      <c r="D17" s="7" cm="1">
        <f t="array" ref="D17">_xlfn.XLOOKUP($C$2&amp;$C$3&amp;$C$4&amp;$C$5,'Eskom Rate Matrix'!$A$2:$A$81,_xlfn.XLOOKUP(LEFT($C17,1)&amp;SUBSTITUTE($B17,"OffPeak","Off Peak"),'Eskom Rate Matrix'!$A$1:$Z$1,'Eskom Rate Matrix'!$A$2:$Z$81))</f>
        <v>265.92</v>
      </c>
      <c r="E17" s="7"/>
      <c r="F17" s="7"/>
      <c r="G17" s="8"/>
      <c r="H17" s="8"/>
      <c r="I17" s="8"/>
      <c r="J17" s="8"/>
      <c r="K17" s="8"/>
      <c r="L17" s="8"/>
      <c r="M17" s="8"/>
      <c r="N17" s="8"/>
      <c r="O17" s="8"/>
    </row>
    <row r="18" spans="2:15" x14ac:dyDescent="0.3">
      <c r="B18" s="9" t="s">
        <v>129</v>
      </c>
      <c r="C18" s="9" t="s">
        <v>155</v>
      </c>
      <c r="D18" s="10"/>
      <c r="E18" s="7" cm="1">
        <f t="array" ref="E18">_xlfn.XLOOKUP($C$2&amp;$C$3&amp;$C$4&amp;$C$5,'Eskom Rate Matrix'!$A$2:$A$81,IFERROR(_xlfn.XLOOKUP(E$7&amp;"*"&amp;LEFT($C18,FIND(" ",$C18)-1)&amp;"*",'Eskom Rate Matrix'!$A$1:$Z$1,'Eskom Rate Matrix'!$A$2:$Z$81,,2),_xlfn.XLOOKUP(E$7&amp;"*",'Eskom Rate Matrix'!$A$1:$Z$1,'Eskom Rate Matrix'!$A$2:$Z$81,,2)))</f>
        <v>18.27</v>
      </c>
      <c r="F18" s="7" cm="1">
        <f t="array" ref="F18">_xlfn.XLOOKUP($C$2&amp;$C$3&amp;$C$4&amp;$C$5,'Eskom Rate Matrix'!$A$2:$A$81,IFERROR(_xlfn.XLOOKUP(F$7&amp;"*"&amp;LEFT($C18,FIND(" ",$C18)-1)&amp;"*",'Eskom Rate Matrix'!$A$1:$Z$1,'Eskom Rate Matrix'!$A$2:$Z$81,,2),_xlfn.XLOOKUP(F$7&amp;"*",'Eskom Rate Matrix'!$A$1:$Z$1,'Eskom Rate Matrix'!$A$2:$Z$81,,2)))</f>
        <v>0</v>
      </c>
      <c r="G18" s="7" cm="1">
        <f t="array" ref="G18">_xlfn.XLOOKUP($C$2&amp;$C$3&amp;$C$4&amp;$C$5,'Eskom Rate Matrix'!$A$2:$A$81,IFERROR(_xlfn.XLOOKUP(G$7&amp;"*"&amp;LEFT($C18,FIND(" ",$C18)-1)&amp;"*",'Eskom Rate Matrix'!$A$1:$Z$1,'Eskom Rate Matrix'!$A$2:$Z$81,,2),_xlfn.XLOOKUP(G$7&amp;"*",'Eskom Rate Matrix'!$A$1:$Z$1,'Eskom Rate Matrix'!$A$2:$Z$81,,2)))</f>
        <v>0.38</v>
      </c>
      <c r="H18" s="7" cm="1">
        <f t="array" ref="H18">_xlfn.XLOOKUP($C$2&amp;$C$3&amp;$C$4&amp;$C$5,'Eskom Rate Matrix'!$A$2:$A$81,IFERROR(_xlfn.XLOOKUP(H$7&amp;"*"&amp;LEFT($C18,FIND(" ",$C18)-1)&amp;"*",'Eskom Rate Matrix'!$A$1:$Z$1,'Eskom Rate Matrix'!$A$2:$Z$81,,2),_xlfn.XLOOKUP(H$7&amp;"*",'Eskom Rate Matrix'!$A$1:$Z$1,'Eskom Rate Matrix'!$A$2:$Z$81,,2)))</f>
        <v>21.44</v>
      </c>
      <c r="I18" s="7" cm="1">
        <f t="array" ref="I18">_xlfn.XLOOKUP($C$2&amp;$C$3&amp;$C$4&amp;$C$5,'Eskom Rate Matrix'!$A$2:$A$81,IFERROR(_xlfn.XLOOKUP(I$7&amp;"*"&amp;LEFT($C18,FIND(" ",$C18)-1)&amp;"*",'Eskom Rate Matrix'!$A$1:$Z$1,'Eskom Rate Matrix'!$A$2:$Z$81,,2),_xlfn.XLOOKUP(I$7&amp;"*",'Eskom Rate Matrix'!$A$1:$Z$1,'Eskom Rate Matrix'!$A$2:$Z$81,,2)))</f>
        <v>0</v>
      </c>
      <c r="J18" s="7" cm="1">
        <f t="array" ref="J18">_xlfn.XLOOKUP($C$2&amp;$C$3&amp;$C$4&amp;$C$5,'Eskom Rate Matrix'!$A$2:$A$81,IFERROR(_xlfn.XLOOKUP(J$7&amp;"*"&amp;LEFT($C18,FIND(" ",$C18)-1)&amp;"*",'Eskom Rate Matrix'!$A$1:$Z$1,'Eskom Rate Matrix'!$A$2:$Z$81,,2),_xlfn.XLOOKUP(J$7&amp;"*",'Eskom Rate Matrix'!$A$1:$Z$1,'Eskom Rate Matrix'!$A$2:$Z$81,,2)))</f>
        <v>2.4300000000000002</v>
      </c>
      <c r="K18" s="7" cm="1">
        <f t="array" ref="K18">_xlfn.XLOOKUP($C$2&amp;$C$3&amp;$C$4&amp;$C$5,'Eskom Rate Matrix'!$A$2:$A$81,IFERROR(_xlfn.XLOOKUP(K$7&amp;"*"&amp;LEFT($C18,FIND(" ",$C18)-1)&amp;"*",'Eskom Rate Matrix'!$A$1:$Z$1,'Eskom Rate Matrix'!$A$2:$Z$81,,2),_xlfn.XLOOKUP(K$7&amp;"*",'Eskom Rate Matrix'!$A$1:$Z$1,'Eskom Rate Matrix'!$A$2:$Z$81,,2)))</f>
        <v>5.47</v>
      </c>
      <c r="L18" s="7" cm="1">
        <f t="array" ref="L18">_xlfn.XLOOKUP($C$2&amp;$C$3&amp;$C$4&amp;$C$5,'Eskom Rate Matrix'!$A$2:$A$81,IFERROR(_xlfn.XLOOKUP(L$7&amp;"*"&amp;LEFT($C18,FIND(" ",$C18)-1)&amp;"*",'Eskom Rate Matrix'!$A$1:$Z$1,'Eskom Rate Matrix'!$A$2:$Z$81,,2),_xlfn.XLOOKUP(L$7&amp;"*",'Eskom Rate Matrix'!$A$1:$Z$1,'Eskom Rate Matrix'!$A$2:$Z$81,,2)))</f>
        <v>0</v>
      </c>
      <c r="M18" s="7" cm="1">
        <f t="array" ref="M18">_xlfn.XLOOKUP($C$2&amp;$C$3&amp;$C$4&amp;$C$5,'Eskom Rate Matrix'!$A$2:$A$81,IFERROR(_xlfn.XLOOKUP(M$7&amp;"*"&amp;LEFT($C18,FIND(" ",$C18)-1)&amp;"*",'Eskom Rate Matrix'!$A$1:$Z$1,'Eskom Rate Matrix'!$A$2:$Z$81,,2),_xlfn.XLOOKUP(M$7&amp;"*",'Eskom Rate Matrix'!$A$1:$Z$1,'Eskom Rate Matrix'!$A$2:$Z$81,,2)))</f>
        <v>219.79</v>
      </c>
      <c r="N18" s="7" cm="1">
        <f t="array" ref="N18">_xlfn.XLOOKUP($C$2&amp;$C$3&amp;$C$4&amp;$C$5,'Eskom Rate Matrix'!$A$2:$A$81,IFERROR(_xlfn.XLOOKUP(N$7&amp;"*"&amp;LEFT($C18,FIND(" ",$C18)-1)&amp;"*",'Eskom Rate Matrix'!$A$1:$Z$1,'Eskom Rate Matrix'!$A$2:$Z$81,,2),_xlfn.XLOOKUP(N$7&amp;"*",'Eskom Rate Matrix'!$A$1:$Z$1,'Eskom Rate Matrix'!$A$2:$Z$81,,2)))</f>
        <v>21.27</v>
      </c>
      <c r="O18" s="7" cm="1">
        <f t="array" ref="O18">_xlfn.XLOOKUP($C$2&amp;$C$3&amp;$C$4&amp;$C$5,'Eskom Rate Matrix'!$A$2:$A$81,IFERROR(_xlfn.XLOOKUP(O$7&amp;"*"&amp;LEFT($C18,FIND(" ",$C18)-1)&amp;"*",'Eskom Rate Matrix'!$A$1:$Z$1,'Eskom Rate Matrix'!$A$2:$Z$81,,2),_xlfn.XLOOKUP(O$7&amp;"*",'Eskom Rate Matrix'!$A$1:$Z$1,'Eskom Rate Matrix'!$A$2:$Z$81,,2)))</f>
        <v>10.85</v>
      </c>
    </row>
  </sheetData>
  <conditionalFormatting sqref="D13">
    <cfRule type="expression" dxfId="14" priority="27">
      <formula>D$20=TRUE</formula>
    </cfRule>
  </conditionalFormatting>
  <conditionalFormatting sqref="D18">
    <cfRule type="expression" dxfId="13" priority="13">
      <formula>D$20=TRUE</formula>
    </cfRule>
  </conditionalFormatting>
  <conditionalFormatting sqref="E10:E12">
    <cfRule type="expression" dxfId="12" priority="24">
      <formula>$L$20&lt;&gt;TRUE</formula>
    </cfRule>
  </conditionalFormatting>
  <conditionalFormatting sqref="E15:E17">
    <cfRule type="expression" dxfId="11" priority="10">
      <formula>$L$20&lt;&gt;TRUE</formula>
    </cfRule>
  </conditionalFormatting>
  <conditionalFormatting sqref="E18">
    <cfRule type="expression" dxfId="10" priority="4">
      <formula>$L$20=TRUE</formula>
    </cfRule>
  </conditionalFormatting>
  <conditionalFormatting sqref="F10:F12">
    <cfRule type="expression" dxfId="9" priority="25">
      <formula>$M$20&lt;&gt;TRUE</formula>
    </cfRule>
  </conditionalFormatting>
  <conditionalFormatting sqref="F15:F17">
    <cfRule type="expression" dxfId="8" priority="11">
      <formula>$M$20&lt;&gt;TRUE</formula>
    </cfRule>
  </conditionalFormatting>
  <conditionalFormatting sqref="F18">
    <cfRule type="expression" dxfId="7" priority="5">
      <formula>$M$20=TRUE</formula>
    </cfRule>
  </conditionalFormatting>
  <conditionalFormatting sqref="G18">
    <cfRule type="expression" dxfId="6" priority="6">
      <formula>$N$20=TRUE</formula>
    </cfRule>
  </conditionalFormatting>
  <conditionalFormatting sqref="G10:O12">
    <cfRule type="expression" dxfId="5" priority="26">
      <formula>G$20&lt;&gt;TRUE</formula>
    </cfRule>
  </conditionalFormatting>
  <conditionalFormatting sqref="G15:O17">
    <cfRule type="expression" dxfId="4" priority="12">
      <formula>G$20&lt;&gt;TRUE</formula>
    </cfRule>
  </conditionalFormatting>
  <conditionalFormatting sqref="H18">
    <cfRule type="expression" dxfId="3" priority="7">
      <formula>$O$20=TRUE</formula>
    </cfRule>
  </conditionalFormatting>
  <conditionalFormatting sqref="J18">
    <cfRule type="expression" dxfId="2" priority="9">
      <formula>$Q$20=TRUE</formula>
    </cfRule>
  </conditionalFormatting>
  <conditionalFormatting sqref="K18">
    <cfRule type="expression" dxfId="1" priority="3">
      <formula>$R$20=TRUE</formula>
    </cfRule>
  </conditionalFormatting>
  <conditionalFormatting sqref="M18:O18">
    <cfRule type="expression" dxfId="0" priority="1">
      <formula>$T$20=TRUE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54BA1D5-C1AC-4531-8B8A-7AFD0DF42A20}">
          <x14:formula1>
            <xm:f>Admin!$C$2:$C$5</xm:f>
          </x14:formula1>
          <xm:sqref>C3</xm:sqref>
        </x14:dataValidation>
        <x14:dataValidation type="list" allowBlank="1" showInputMessage="1" showErrorMessage="1" xr:uid="{3EBC80A7-2EDD-47EB-8A2D-0363A2743F39}">
          <x14:formula1>
            <xm:f>Admin!$D$2:$D$5</xm:f>
          </x14:formula1>
          <xm:sqref>C4</xm:sqref>
        </x14:dataValidation>
        <x14:dataValidation type="list" allowBlank="1" showInputMessage="1" showErrorMessage="1" xr:uid="{FAC4E0BC-E278-4519-8A50-2C3E91760A67}">
          <x14:formula1>
            <xm:f>Admin!$E$2:$E$6</xm:f>
          </x14:formula1>
          <xm:sqref>C5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909-CA23-4A73-8937-AE15D21EC2C9}">
  <sheetPr codeName="Sheet27"/>
  <dimension ref="A1:C5"/>
  <sheetViews>
    <sheetView workbookViewId="0">
      <selection activeCell="B17" sqref="B17"/>
    </sheetView>
  </sheetViews>
  <sheetFormatPr defaultRowHeight="14.4" x14ac:dyDescent="0.3"/>
  <cols>
    <col min="1" max="1" width="20.4414062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173</v>
      </c>
      <c r="B1" t="s">
        <v>174</v>
      </c>
      <c r="C1" t="s">
        <v>175</v>
      </c>
    </row>
    <row r="2" spans="1:3" x14ac:dyDescent="0.3">
      <c r="B2" t="s">
        <v>349</v>
      </c>
      <c r="C2" t="s">
        <v>350</v>
      </c>
    </row>
    <row r="3" spans="1:3" x14ac:dyDescent="0.3">
      <c r="A3" t="s">
        <v>351</v>
      </c>
      <c r="B3" t="s">
        <v>203</v>
      </c>
      <c r="C3" t="s">
        <v>203</v>
      </c>
    </row>
    <row r="4" spans="1:3" x14ac:dyDescent="0.3">
      <c r="A4" t="s">
        <v>230</v>
      </c>
      <c r="B4" t="s">
        <v>177</v>
      </c>
      <c r="C4" t="s">
        <v>178</v>
      </c>
    </row>
    <row r="5" spans="1:3" x14ac:dyDescent="0.3">
      <c r="A5" t="s">
        <v>213</v>
      </c>
      <c r="B5" t="s">
        <v>180</v>
      </c>
      <c r="C5" t="s">
        <v>181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3EC9-5EA1-43B9-B104-F7285535A3D0}">
  <sheetPr codeName="Sheet28"/>
  <dimension ref="A1:B7"/>
  <sheetViews>
    <sheetView workbookViewId="0">
      <selection activeCell="B2" sqref="B2:B5"/>
    </sheetView>
  </sheetViews>
  <sheetFormatPr defaultRowHeight="14.4" x14ac:dyDescent="0.3"/>
  <cols>
    <col min="1" max="1" width="14.5546875" bestFit="1" customWidth="1"/>
    <col min="2" max="2" width="30.21875" bestFit="1" customWidth="1"/>
  </cols>
  <sheetData>
    <row r="1" spans="1:2" x14ac:dyDescent="0.3">
      <c r="A1" t="s">
        <v>2</v>
      </c>
      <c r="B1" t="s">
        <v>156</v>
      </c>
    </row>
    <row r="2" spans="1:2" x14ac:dyDescent="0.3">
      <c r="B2" t="s">
        <v>156</v>
      </c>
    </row>
    <row r="3" spans="1:2" x14ac:dyDescent="0.3">
      <c r="A3" t="s">
        <v>2</v>
      </c>
      <c r="B3" t="s">
        <v>203</v>
      </c>
    </row>
    <row r="4" spans="1:2" x14ac:dyDescent="0.3">
      <c r="A4" t="s">
        <v>4</v>
      </c>
      <c r="B4" t="s">
        <v>157</v>
      </c>
    </row>
    <row r="5" spans="1:2" x14ac:dyDescent="0.3">
      <c r="A5" t="s">
        <v>13</v>
      </c>
      <c r="B5" t="s">
        <v>158</v>
      </c>
    </row>
    <row r="6" spans="1:2" x14ac:dyDescent="0.3">
      <c r="A6" t="s">
        <v>21</v>
      </c>
      <c r="B6" t="s">
        <v>159</v>
      </c>
    </row>
    <row r="7" spans="1:2" x14ac:dyDescent="0.3">
      <c r="A7" t="s">
        <v>29</v>
      </c>
      <c r="B7" t="s">
        <v>160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5133-B7F1-4E3B-83F2-64EB0244A0AE}">
  <sheetPr codeName="Sheet29"/>
  <dimension ref="A1:G8"/>
  <sheetViews>
    <sheetView workbookViewId="0">
      <selection activeCell="D2" sqref="D2:D5"/>
    </sheetView>
  </sheetViews>
  <sheetFormatPr defaultRowHeight="14.4" x14ac:dyDescent="0.3"/>
  <cols>
    <col min="1" max="1" width="29.21875" bestFit="1" customWidth="1"/>
    <col min="2" max="2" width="10.77734375" bestFit="1" customWidth="1"/>
    <col min="3" max="3" width="30.109375" bestFit="1" customWidth="1"/>
    <col min="4" max="4" width="29.77734375" bestFit="1" customWidth="1"/>
    <col min="5" max="5" width="10.77734375" bestFit="1" customWidth="1"/>
    <col min="6" max="6" width="36.77734375" bestFit="1" customWidth="1"/>
    <col min="7" max="7" width="10.77734375" bestFit="1" customWidth="1"/>
  </cols>
  <sheetData>
    <row r="1" spans="1:7" x14ac:dyDescent="0.3">
      <c r="A1" t="s">
        <v>2</v>
      </c>
      <c r="B1" t="s">
        <v>362</v>
      </c>
      <c r="C1" t="s">
        <v>363</v>
      </c>
      <c r="D1" t="s">
        <v>364</v>
      </c>
      <c r="E1" t="s">
        <v>365</v>
      </c>
      <c r="F1" t="s">
        <v>366</v>
      </c>
      <c r="G1" t="s">
        <v>367</v>
      </c>
    </row>
    <row r="2" spans="1:7" x14ac:dyDescent="0.3">
      <c r="C2" t="s">
        <v>368</v>
      </c>
    </row>
    <row r="3" spans="1:7" x14ac:dyDescent="0.3">
      <c r="C3" t="s">
        <v>227</v>
      </c>
      <c r="D3" t="s">
        <v>228</v>
      </c>
      <c r="F3" t="s">
        <v>219</v>
      </c>
    </row>
    <row r="4" spans="1:7" x14ac:dyDescent="0.3">
      <c r="A4" t="s">
        <v>2</v>
      </c>
      <c r="B4" t="s">
        <v>203</v>
      </c>
      <c r="C4" t="s">
        <v>369</v>
      </c>
      <c r="D4" t="s">
        <v>203</v>
      </c>
      <c r="E4" t="s">
        <v>369</v>
      </c>
      <c r="F4" t="s">
        <v>203</v>
      </c>
      <c r="G4" t="s">
        <v>369</v>
      </c>
    </row>
    <row r="5" spans="1:7" x14ac:dyDescent="0.3">
      <c r="A5" t="s">
        <v>4</v>
      </c>
      <c r="B5" t="s">
        <v>164</v>
      </c>
      <c r="C5" t="s">
        <v>370</v>
      </c>
      <c r="D5" t="s">
        <v>165</v>
      </c>
      <c r="E5" t="s">
        <v>371</v>
      </c>
      <c r="F5" t="s">
        <v>166</v>
      </c>
      <c r="G5" t="s">
        <v>166</v>
      </c>
    </row>
    <row r="6" spans="1:7" x14ac:dyDescent="0.3">
      <c r="A6" t="s">
        <v>13</v>
      </c>
      <c r="B6" t="s">
        <v>167</v>
      </c>
      <c r="C6" t="s">
        <v>372</v>
      </c>
      <c r="D6" t="s">
        <v>168</v>
      </c>
      <c r="E6" t="s">
        <v>373</v>
      </c>
      <c r="F6" t="s">
        <v>166</v>
      </c>
      <c r="G6" t="s">
        <v>166</v>
      </c>
    </row>
    <row r="7" spans="1:7" x14ac:dyDescent="0.3">
      <c r="A7" t="s">
        <v>21</v>
      </c>
      <c r="B7" t="s">
        <v>169</v>
      </c>
      <c r="C7" t="s">
        <v>374</v>
      </c>
      <c r="D7" t="s">
        <v>170</v>
      </c>
      <c r="E7" t="s">
        <v>375</v>
      </c>
      <c r="F7" t="s">
        <v>171</v>
      </c>
      <c r="G7" t="s">
        <v>376</v>
      </c>
    </row>
    <row r="8" spans="1:7" x14ac:dyDescent="0.3">
      <c r="A8" t="s">
        <v>229</v>
      </c>
      <c r="B8" t="s">
        <v>166</v>
      </c>
      <c r="C8" t="s">
        <v>166</v>
      </c>
      <c r="D8" t="s">
        <v>166</v>
      </c>
      <c r="E8" t="s">
        <v>166</v>
      </c>
      <c r="F8" t="s">
        <v>171</v>
      </c>
      <c r="G8" t="s">
        <v>376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797B-6E47-43F8-9651-8D90F88D8C75}">
  <sheetPr codeName="Sheet30"/>
  <dimension ref="A1:H20"/>
  <sheetViews>
    <sheetView workbookViewId="0">
      <selection activeCell="E2" sqref="E2:F17"/>
    </sheetView>
  </sheetViews>
  <sheetFormatPr defaultRowHeight="14.4" x14ac:dyDescent="0.3"/>
  <cols>
    <col min="1" max="1" width="18.6640625" bestFit="1" customWidth="1"/>
    <col min="2" max="2" width="14.5546875" bestFit="1" customWidth="1"/>
    <col min="3" max="3" width="25.77734375" bestFit="1" customWidth="1"/>
    <col min="4" max="4" width="25.88671875" bestFit="1" customWidth="1"/>
    <col min="5" max="5" width="10.77734375" bestFit="1" customWidth="1"/>
    <col min="6" max="6" width="27.77734375" bestFit="1" customWidth="1"/>
    <col min="7" max="7" width="25.88671875" bestFit="1" customWidth="1"/>
    <col min="8" max="8" width="35.109375" bestFit="1" customWidth="1"/>
  </cols>
  <sheetData>
    <row r="1" spans="1:8" x14ac:dyDescent="0.3">
      <c r="A1" t="s">
        <v>197</v>
      </c>
      <c r="B1" t="s">
        <v>2</v>
      </c>
      <c r="C1" t="s">
        <v>363</v>
      </c>
      <c r="D1" t="s">
        <v>365</v>
      </c>
      <c r="E1" t="s">
        <v>367</v>
      </c>
      <c r="F1" t="s">
        <v>442</v>
      </c>
      <c r="G1" t="s">
        <v>443</v>
      </c>
      <c r="H1" t="s">
        <v>444</v>
      </c>
    </row>
    <row r="2" spans="1:8" x14ac:dyDescent="0.3">
      <c r="B2" t="s">
        <v>203</v>
      </c>
      <c r="C2" s="13" t="s">
        <v>358</v>
      </c>
      <c r="D2" s="13"/>
      <c r="E2" s="13"/>
      <c r="F2" t="s">
        <v>359</v>
      </c>
      <c r="G2" s="13"/>
      <c r="H2" s="13"/>
    </row>
    <row r="3" spans="1:8" x14ac:dyDescent="0.3">
      <c r="C3" s="13" t="s">
        <v>360</v>
      </c>
      <c r="D3" s="13" t="s">
        <v>361</v>
      </c>
      <c r="E3" s="13"/>
      <c r="F3" t="s">
        <v>360</v>
      </c>
      <c r="G3" s="13" t="s">
        <v>361</v>
      </c>
      <c r="H3" s="13" t="s">
        <v>378</v>
      </c>
    </row>
    <row r="4" spans="1:8" x14ac:dyDescent="0.3">
      <c r="A4" t="s">
        <v>357</v>
      </c>
      <c r="B4" t="s">
        <v>2</v>
      </c>
      <c r="C4" s="13" t="s">
        <v>203</v>
      </c>
      <c r="D4" s="13" t="s">
        <v>203</v>
      </c>
      <c r="E4" s="13" t="s">
        <v>203</v>
      </c>
      <c r="F4" t="s">
        <v>369</v>
      </c>
      <c r="G4" s="13" t="s">
        <v>203</v>
      </c>
      <c r="H4" s="13" t="s">
        <v>203</v>
      </c>
    </row>
    <row r="5" spans="1:8" x14ac:dyDescent="0.3">
      <c r="A5" t="s">
        <v>3</v>
      </c>
      <c r="B5" t="s">
        <v>4</v>
      </c>
      <c r="C5" s="13" t="s">
        <v>379</v>
      </c>
      <c r="D5" s="13" t="s">
        <v>380</v>
      </c>
      <c r="E5" s="13" t="s">
        <v>445</v>
      </c>
      <c r="F5" t="s">
        <v>446</v>
      </c>
      <c r="G5" s="13" t="s">
        <v>447</v>
      </c>
      <c r="H5" s="13" t="s">
        <v>11</v>
      </c>
    </row>
    <row r="6" spans="1:8" x14ac:dyDescent="0.3">
      <c r="B6" t="s">
        <v>13</v>
      </c>
      <c r="C6" s="13" t="s">
        <v>383</v>
      </c>
      <c r="D6" s="13" t="s">
        <v>384</v>
      </c>
      <c r="E6" s="13" t="s">
        <v>448</v>
      </c>
      <c r="F6" t="s">
        <v>449</v>
      </c>
      <c r="G6" s="13" t="s">
        <v>450</v>
      </c>
      <c r="H6" s="13" t="s">
        <v>20</v>
      </c>
    </row>
    <row r="7" spans="1:8" x14ac:dyDescent="0.3">
      <c r="B7" t="s">
        <v>21</v>
      </c>
      <c r="C7" s="13" t="s">
        <v>387</v>
      </c>
      <c r="D7" s="13" t="s">
        <v>388</v>
      </c>
      <c r="E7" s="13" t="s">
        <v>451</v>
      </c>
      <c r="F7" t="s">
        <v>452</v>
      </c>
      <c r="G7" s="13" t="s">
        <v>453</v>
      </c>
      <c r="H7" s="13" t="s">
        <v>28</v>
      </c>
    </row>
    <row r="8" spans="1:8" x14ac:dyDescent="0.3">
      <c r="B8" t="s">
        <v>29</v>
      </c>
      <c r="C8" s="13" t="s">
        <v>391</v>
      </c>
      <c r="D8" s="13" t="s">
        <v>392</v>
      </c>
      <c r="E8" s="13" t="s">
        <v>454</v>
      </c>
      <c r="F8" t="s">
        <v>455</v>
      </c>
      <c r="G8" s="13" t="s">
        <v>456</v>
      </c>
      <c r="H8" s="13" t="s">
        <v>36</v>
      </c>
    </row>
    <row r="9" spans="1:8" x14ac:dyDescent="0.3">
      <c r="A9" t="s">
        <v>37</v>
      </c>
      <c r="B9" t="s">
        <v>4</v>
      </c>
      <c r="C9" s="13" t="s">
        <v>395</v>
      </c>
      <c r="D9" s="13" t="s">
        <v>396</v>
      </c>
      <c r="E9" s="13" t="s">
        <v>457</v>
      </c>
      <c r="F9" t="s">
        <v>458</v>
      </c>
      <c r="G9" s="13" t="s">
        <v>459</v>
      </c>
      <c r="H9" s="13" t="s">
        <v>45</v>
      </c>
    </row>
    <row r="10" spans="1:8" x14ac:dyDescent="0.3">
      <c r="B10" t="s">
        <v>13</v>
      </c>
      <c r="C10" s="13" t="s">
        <v>399</v>
      </c>
      <c r="D10" s="13" t="s">
        <v>400</v>
      </c>
      <c r="E10" s="13" t="s">
        <v>460</v>
      </c>
      <c r="F10" t="s">
        <v>461</v>
      </c>
      <c r="G10" s="13" t="s">
        <v>462</v>
      </c>
      <c r="H10" s="13" t="s">
        <v>52</v>
      </c>
    </row>
    <row r="11" spans="1:8" x14ac:dyDescent="0.3">
      <c r="B11" t="s">
        <v>21</v>
      </c>
      <c r="C11" s="13" t="s">
        <v>403</v>
      </c>
      <c r="D11" s="13" t="s">
        <v>404</v>
      </c>
      <c r="E11" s="13" t="s">
        <v>463</v>
      </c>
      <c r="F11" t="s">
        <v>464</v>
      </c>
      <c r="G11" s="13" t="s">
        <v>465</v>
      </c>
      <c r="H11" s="13" t="s">
        <v>59</v>
      </c>
    </row>
    <row r="12" spans="1:8" x14ac:dyDescent="0.3">
      <c r="B12" t="s">
        <v>29</v>
      </c>
      <c r="C12" s="13" t="s">
        <v>407</v>
      </c>
      <c r="D12" s="13" t="s">
        <v>408</v>
      </c>
      <c r="E12" s="13" t="s">
        <v>466</v>
      </c>
      <c r="F12" t="s">
        <v>467</v>
      </c>
      <c r="G12" s="13" t="s">
        <v>468</v>
      </c>
      <c r="H12" s="13" t="s">
        <v>66</v>
      </c>
    </row>
    <row r="13" spans="1:8" x14ac:dyDescent="0.3">
      <c r="A13" t="s">
        <v>67</v>
      </c>
      <c r="B13" t="s">
        <v>4</v>
      </c>
      <c r="C13" s="13" t="s">
        <v>411</v>
      </c>
      <c r="D13" s="13" t="s">
        <v>236</v>
      </c>
      <c r="E13" s="13" t="s">
        <v>469</v>
      </c>
      <c r="F13" t="s">
        <v>470</v>
      </c>
      <c r="G13" s="13" t="s">
        <v>471</v>
      </c>
      <c r="H13" s="13" t="s">
        <v>74</v>
      </c>
    </row>
    <row r="14" spans="1:8" x14ac:dyDescent="0.3">
      <c r="B14" t="s">
        <v>13</v>
      </c>
      <c r="C14" s="13" t="s">
        <v>414</v>
      </c>
      <c r="D14" s="13" t="s">
        <v>415</v>
      </c>
      <c r="E14" s="13" t="s">
        <v>472</v>
      </c>
      <c r="F14" t="s">
        <v>473</v>
      </c>
      <c r="G14" s="13" t="s">
        <v>474</v>
      </c>
      <c r="H14" s="13" t="s">
        <v>80</v>
      </c>
    </row>
    <row r="15" spans="1:8" x14ac:dyDescent="0.3">
      <c r="B15" t="s">
        <v>21</v>
      </c>
      <c r="C15" s="13" t="s">
        <v>418</v>
      </c>
      <c r="D15" s="13" t="s">
        <v>419</v>
      </c>
      <c r="E15" s="13" t="s">
        <v>475</v>
      </c>
      <c r="F15" t="s">
        <v>476</v>
      </c>
      <c r="G15" s="13" t="s">
        <v>477</v>
      </c>
      <c r="H15" s="13" t="s">
        <v>87</v>
      </c>
    </row>
    <row r="16" spans="1:8" x14ac:dyDescent="0.3">
      <c r="B16" t="s">
        <v>29</v>
      </c>
      <c r="C16" s="13" t="s">
        <v>422</v>
      </c>
      <c r="D16" s="13" t="s">
        <v>423</v>
      </c>
      <c r="E16" s="13" t="s">
        <v>478</v>
      </c>
      <c r="F16" t="s">
        <v>479</v>
      </c>
      <c r="G16" s="13" t="s">
        <v>480</v>
      </c>
      <c r="H16" s="13" t="s">
        <v>12</v>
      </c>
    </row>
    <row r="17" spans="1:8" x14ac:dyDescent="0.3">
      <c r="A17" t="s">
        <v>94</v>
      </c>
      <c r="B17" t="s">
        <v>4</v>
      </c>
      <c r="C17" s="13" t="s">
        <v>426</v>
      </c>
      <c r="D17" s="13" t="s">
        <v>427</v>
      </c>
      <c r="E17" s="13" t="s">
        <v>481</v>
      </c>
      <c r="F17" t="s">
        <v>482</v>
      </c>
      <c r="G17" s="13" t="s">
        <v>483</v>
      </c>
      <c r="H17" s="13" t="s">
        <v>101</v>
      </c>
    </row>
    <row r="18" spans="1:8" x14ac:dyDescent="0.3">
      <c r="B18" t="s">
        <v>13</v>
      </c>
      <c r="C18" s="13" t="s">
        <v>430</v>
      </c>
      <c r="D18" s="13" t="s">
        <v>431</v>
      </c>
      <c r="E18" s="13" t="s">
        <v>484</v>
      </c>
      <c r="F18" t="s">
        <v>485</v>
      </c>
      <c r="G18" s="13" t="s">
        <v>486</v>
      </c>
      <c r="H18" s="13" t="s">
        <v>108</v>
      </c>
    </row>
    <row r="19" spans="1:8" x14ac:dyDescent="0.3">
      <c r="B19" t="s">
        <v>21</v>
      </c>
      <c r="C19" s="13" t="s">
        <v>434</v>
      </c>
      <c r="D19" s="13" t="s">
        <v>435</v>
      </c>
      <c r="E19" s="13" t="s">
        <v>487</v>
      </c>
      <c r="F19" t="s">
        <v>488</v>
      </c>
      <c r="G19" s="13" t="s">
        <v>489</v>
      </c>
      <c r="H19" s="13" t="s">
        <v>115</v>
      </c>
    </row>
    <row r="20" spans="1:8" x14ac:dyDescent="0.3">
      <c r="B20" t="s">
        <v>29</v>
      </c>
      <c r="C20" s="13" t="s">
        <v>438</v>
      </c>
      <c r="D20" s="13" t="s">
        <v>439</v>
      </c>
      <c r="E20" s="13" t="s">
        <v>490</v>
      </c>
      <c r="F20" t="s">
        <v>491</v>
      </c>
      <c r="G20" s="13" t="s">
        <v>492</v>
      </c>
      <c r="H20" s="13" t="s">
        <v>122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AA43-F0BE-4195-90B4-EA217F8F34ED}">
  <sheetPr>
    <tabColor theme="2" tint="-9.9978637043366805E-2"/>
    <pageSetUpPr fitToPage="1"/>
  </sheetPr>
  <dimension ref="A1:AJ81"/>
  <sheetViews>
    <sheetView showGridLines="0" zoomScale="90" zoomScaleNormal="9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:E6"/>
    </sheetView>
  </sheetViews>
  <sheetFormatPr defaultColWidth="9.21875" defaultRowHeight="13.2" outlineLevelCol="1" x14ac:dyDescent="0.25"/>
  <cols>
    <col min="1" max="1" width="56.33203125" style="27" bestFit="1" customWidth="1"/>
    <col min="2" max="2" width="9.44140625" style="27" customWidth="1"/>
    <col min="3" max="3" width="22.5546875" style="27" customWidth="1"/>
    <col min="4" max="4" width="17.6640625" style="27" bestFit="1" customWidth="1"/>
    <col min="5" max="5" width="24.5546875" style="27" bestFit="1" customWidth="1"/>
    <col min="6" max="6" width="9.5546875" style="27" bestFit="1" customWidth="1"/>
    <col min="7" max="7" width="13.88671875" style="27" bestFit="1" customWidth="1"/>
    <col min="8" max="8" width="13.109375" style="27" bestFit="1" customWidth="1"/>
    <col min="9" max="9" width="9.44140625" style="27" bestFit="1" customWidth="1"/>
    <col min="10" max="10" width="13.77734375" style="27" bestFit="1" customWidth="1"/>
    <col min="11" max="11" width="13" style="27" bestFit="1" customWidth="1"/>
    <col min="12" max="12" width="22.33203125" style="27" bestFit="1" customWidth="1"/>
    <col min="13" max="13" width="35.21875" style="27" bestFit="1" customWidth="1"/>
    <col min="14" max="14" width="45.6640625" style="27" bestFit="1" customWidth="1"/>
    <col min="15" max="15" width="36.109375" style="27" bestFit="1" customWidth="1"/>
    <col min="16" max="16" width="28.44140625" style="27" bestFit="1" customWidth="1"/>
    <col min="17" max="17" width="28.109375" style="27" bestFit="1" customWidth="1"/>
    <col min="18" max="18" width="48.5546875" style="27" bestFit="1" customWidth="1"/>
    <col min="19" max="19" width="35.5546875" style="27" bestFit="1" customWidth="1"/>
    <col min="20" max="20" width="39.33203125" style="27" bestFit="1" customWidth="1"/>
    <col min="21" max="21" width="61.33203125" style="27" bestFit="1" customWidth="1"/>
    <col min="22" max="22" width="43.88671875" style="27" bestFit="1" customWidth="1"/>
    <col min="23" max="23" width="43.5546875" style="27" bestFit="1" customWidth="1"/>
    <col min="24" max="26" width="13" style="27" bestFit="1" customWidth="1" outlineLevel="1"/>
    <col min="27" max="29" width="13" style="27" bestFit="1" customWidth="1"/>
    <col min="30" max="30" width="11" style="27" bestFit="1" customWidth="1"/>
    <col min="31" max="31" width="13" style="27" bestFit="1" customWidth="1"/>
    <col min="32" max="35" width="11" style="27" bestFit="1" customWidth="1"/>
    <col min="36" max="16384" width="9.21875" style="27"/>
  </cols>
  <sheetData>
    <row r="1" spans="1:30" ht="15" customHeight="1" x14ac:dyDescent="0.3">
      <c r="A1" s="20" t="s">
        <v>200</v>
      </c>
      <c r="B1" s="20" t="s">
        <v>199</v>
      </c>
      <c r="C1" s="21" t="s">
        <v>197</v>
      </c>
      <c r="D1" s="22" t="s">
        <v>2</v>
      </c>
      <c r="E1" s="23" t="s">
        <v>630</v>
      </c>
      <c r="F1" s="24" t="s">
        <v>631</v>
      </c>
      <c r="G1" s="24" t="s">
        <v>632</v>
      </c>
      <c r="H1" s="24" t="s">
        <v>633</v>
      </c>
      <c r="I1" s="24" t="s">
        <v>634</v>
      </c>
      <c r="J1" s="24" t="s">
        <v>635</v>
      </c>
      <c r="K1" s="24" t="s">
        <v>636</v>
      </c>
      <c r="L1" s="25" t="s">
        <v>637</v>
      </c>
      <c r="M1" s="25" t="s">
        <v>638</v>
      </c>
      <c r="N1" s="26" t="s">
        <v>198</v>
      </c>
      <c r="O1" s="26" t="s">
        <v>156</v>
      </c>
      <c r="P1" s="24" t="s">
        <v>639</v>
      </c>
      <c r="Q1" s="24" t="s">
        <v>640</v>
      </c>
      <c r="R1" s="26" t="s">
        <v>641</v>
      </c>
      <c r="S1" s="26" t="s">
        <v>642</v>
      </c>
      <c r="T1" s="26" t="s">
        <v>643</v>
      </c>
      <c r="U1" s="26" t="s">
        <v>644</v>
      </c>
      <c r="V1" s="24" t="s">
        <v>645</v>
      </c>
      <c r="W1" s="24" t="s">
        <v>646</v>
      </c>
      <c r="X1" s="169" t="s">
        <v>660</v>
      </c>
      <c r="Y1" s="169" t="s">
        <v>661</v>
      </c>
      <c r="Z1" s="169" t="s">
        <v>662</v>
      </c>
      <c r="AB1"/>
      <c r="AD1"/>
    </row>
    <row r="2" spans="1:30" ht="15" customHeight="1" x14ac:dyDescent="0.3">
      <c r="A2" s="28" t="str">
        <f>Table5[[#This Row],[Tariff]]&amp;Table5[[#This Row],[Transmission zone]]&amp;Table5[[#This Row],[Voltage]]&amp;Table5[[#This Row],[Customer category]]</f>
        <v>Municflex≤ 300km&lt; 500V≤ 100 kVA</v>
      </c>
      <c r="B2" s="28" t="s">
        <v>647</v>
      </c>
      <c r="C2" s="29" t="s">
        <v>3</v>
      </c>
      <c r="D2" s="30" t="s">
        <v>4</v>
      </c>
      <c r="E2" s="31" t="s">
        <v>204</v>
      </c>
      <c r="F2" s="151" cm="1">
        <f t="array" ref="F2">INDEX('MunicFlex 26-27'!D$7:D$22,Table5[[#This Row],[Src energy row]])</f>
        <v>754.92</v>
      </c>
      <c r="G2" s="151" cm="1">
        <f t="array" ref="G2">INDEX('MunicFlex 26-27'!F$7:F$22,Table5[[#This Row],[Src energy row]])</f>
        <v>188.7</v>
      </c>
      <c r="H2" s="151" cm="1">
        <f t="array" ref="H2">INDEX('MunicFlex 26-27'!H$7:H$22,Table5[[#This Row],[Src energy row]])</f>
        <v>125.84</v>
      </c>
      <c r="I2" s="151" cm="1">
        <f t="array" ref="I2">INDEX('MunicFlex 26-27'!J$7:J$22,Table5[[#This Row],[Src energy row]])</f>
        <v>313.35000000000002</v>
      </c>
      <c r="J2" s="151" cm="1">
        <f t="array" ref="J2">INDEX('MunicFlex 26-27'!L$7:L$22,Table5[[#This Row],[Src energy row]])</f>
        <v>176.16</v>
      </c>
      <c r="K2" s="151" cm="1">
        <f t="array" ref="K2">INDEX('MunicFlex 26-27'!N$7:N$22,Table5[[#This Row],[Src energy row]])</f>
        <v>125.89</v>
      </c>
      <c r="L2" s="151" cm="1">
        <f t="array" ref="L2">INDEX('MunicFlex 26-27'!P$7:P$22,Table5[[#This Row],[Src energy row]])</f>
        <v>25.31</v>
      </c>
      <c r="M2" s="151" cm="1">
        <f t="array" ref="M2">INDEX('MunicFlex 26-27'!R$7:R$22,Table5[[#This Row],[Src energy row]])</f>
        <v>5.0599999999999996</v>
      </c>
      <c r="N2" s="152" cm="1">
        <f t="array" ref="N2">INDEX('MunicFlex 26-27'!T$7:T$22,Table5[[#This Row],[Src energy row]])</f>
        <v>11.83</v>
      </c>
      <c r="O2" s="153" cm="1">
        <f t="array" ref="O2">INDEX('MunicFlex 26-27'!M$29:M$32,Table5[[#This Row],[Src voltage idx]])</f>
        <v>0.45</v>
      </c>
      <c r="P2" s="154" cm="1">
        <f t="array" ref="P2">INDEX('MunicFlex 26-27'!D$29:D$32,Table5[[#This Row],[Src voltage idx]])</f>
        <v>43.99</v>
      </c>
      <c r="Q2" s="154" cm="1">
        <f t="array" ref="Q2">INDEX('MunicFlex 26-27'!F$29:F$32,Table5[[#This Row],[Src voltage idx]])</f>
        <v>53.58</v>
      </c>
      <c r="R2" s="154" cm="1">
        <f t="array" ref="R2">INDEX('MunicFlex 26-27'!H$29:H$32,Table5[[#This Row],[Src voltage idx]])</f>
        <v>0</v>
      </c>
      <c r="S2" s="155" cm="1">
        <f t="array" ref="S2">INDEX('MunicFlex 26-27'!D$38:D$42,Table5[[#This Row],[Src category idx]])</f>
        <v>15.22</v>
      </c>
      <c r="T2" s="155" cm="1">
        <f t="array" ref="T2">INDEX('MunicFlex 26-27'!F$38:F$42,Table5[[#This Row],[Src category idx]])</f>
        <v>0.82</v>
      </c>
      <c r="U2" s="153">
        <f>'MunicFlex 26-27'!$B$52</f>
        <v>5.47</v>
      </c>
      <c r="V2" s="153">
        <f>'MunicFlex 26-27'!$K$38</f>
        <v>35.1</v>
      </c>
      <c r="W2" s="156">
        <f>'MunicFlex 26-27'!$M$38</f>
        <v>0</v>
      </c>
      <c r="X2" s="170" cm="1">
        <f t="array" ref="X2">MATCH(Table5[[#This Row],[Transmission zone]],SUBSTITUTE('MunicFlex 26-27'!$B$7:$B$22,CHAR(10),""),0)+MATCH(Table5[[#This Row],[Voltage]],'MunicFlex 26-27'!$C$7:$C$10,0)-1</f>
        <v>1</v>
      </c>
      <c r="Y2" s="170">
        <f>MATCH(Table5[[#This Row],[Voltage]],'MunicFlex 26-27'!$B$29:$B$32,0)</f>
        <v>1</v>
      </c>
      <c r="Z2" s="170">
        <f>MATCH(Table5[[#This Row],[Customer category]],'MunicFlex 26-27'!$B$38:$B$42,0)</f>
        <v>1</v>
      </c>
      <c r="AA2" s="32"/>
      <c r="AB2"/>
      <c r="AC2" s="32"/>
      <c r="AD2"/>
    </row>
    <row r="3" spans="1:30" ht="15" customHeight="1" x14ac:dyDescent="0.3">
      <c r="A3" s="28" t="str">
        <f>Table5[[#This Row],[Tariff]]&amp;Table5[[#This Row],[Transmission zone]]&amp;Table5[[#This Row],[Voltage]]&amp;Table5[[#This Row],[Customer category]]</f>
        <v>Municflex≤ 300km&lt; 500V&gt; 100 kVA &amp; ≤ 500 kVA</v>
      </c>
      <c r="B3" s="28" t="s">
        <v>647</v>
      </c>
      <c r="C3" s="29" t="s">
        <v>3</v>
      </c>
      <c r="D3" s="30" t="s">
        <v>4</v>
      </c>
      <c r="E3" s="31" t="s">
        <v>207</v>
      </c>
      <c r="F3" s="160" cm="1">
        <f t="array" ref="F3">INDEX('MunicFlex 26-27'!D$7:D$22,Table5[[#This Row],[Src energy row]])</f>
        <v>754.92</v>
      </c>
      <c r="G3" s="160" cm="1">
        <f t="array" ref="G3">INDEX('MunicFlex 26-27'!F$7:F$22,Table5[[#This Row],[Src energy row]])</f>
        <v>188.7</v>
      </c>
      <c r="H3" s="160" cm="1">
        <f t="array" ref="H3">INDEX('MunicFlex 26-27'!H$7:H$22,Table5[[#This Row],[Src energy row]])</f>
        <v>125.84</v>
      </c>
      <c r="I3" s="160" cm="1">
        <f t="array" ref="I3">INDEX('MunicFlex 26-27'!J$7:J$22,Table5[[#This Row],[Src energy row]])</f>
        <v>313.35000000000002</v>
      </c>
      <c r="J3" s="160" cm="1">
        <f t="array" ref="J3">INDEX('MunicFlex 26-27'!L$7:L$22,Table5[[#This Row],[Src energy row]])</f>
        <v>176.16</v>
      </c>
      <c r="K3" s="160" cm="1">
        <f t="array" ref="K3">INDEX('MunicFlex 26-27'!N$7:N$22,Table5[[#This Row],[Src energy row]])</f>
        <v>125.89</v>
      </c>
      <c r="L3" s="160" cm="1">
        <f t="array" ref="L3">INDEX('MunicFlex 26-27'!P$7:P$22,Table5[[#This Row],[Src energy row]])</f>
        <v>25.31</v>
      </c>
      <c r="M3" s="160" cm="1">
        <f t="array" ref="M3">INDEX('MunicFlex 26-27'!R$7:R$22,Table5[[#This Row],[Src energy row]])</f>
        <v>5.0599999999999996</v>
      </c>
      <c r="N3" s="160" cm="1">
        <f t="array" ref="N3">INDEX('MunicFlex 26-27'!T$7:T$22,Table5[[#This Row],[Src energy row]])</f>
        <v>11.83</v>
      </c>
      <c r="O3" s="153" cm="1">
        <f t="array" ref="O3">INDEX('MunicFlex 26-27'!M$29:M$32,Table5[[#This Row],[Src voltage idx]])</f>
        <v>0.45</v>
      </c>
      <c r="P3" s="154" cm="1">
        <f t="array" ref="P3">INDEX('MunicFlex 26-27'!D$29:D$32,Table5[[#This Row],[Src voltage idx]])</f>
        <v>43.99</v>
      </c>
      <c r="Q3" s="154" cm="1">
        <f t="array" ref="Q3">INDEX('MunicFlex 26-27'!F$29:F$32,Table5[[#This Row],[Src voltage idx]])</f>
        <v>53.58</v>
      </c>
      <c r="R3" s="154" cm="1">
        <f t="array" ref="R3">INDEX('MunicFlex 26-27'!H$29:H$32,Table5[[#This Row],[Src voltage idx]])</f>
        <v>0</v>
      </c>
      <c r="S3" s="155" cm="1">
        <f t="array" ref="S3">INDEX('MunicFlex 26-27'!D$38:D$42,Table5[[#This Row],[Src category idx]])</f>
        <v>71.17</v>
      </c>
      <c r="T3" s="158" cm="1">
        <f t="array" ref="T3">INDEX('MunicFlex 26-27'!F$38:F$42,Table5[[#This Row],[Src category idx]])</f>
        <v>13.72</v>
      </c>
      <c r="U3" s="155">
        <f>'MunicFlex 26-27'!$B$52</f>
        <v>5.47</v>
      </c>
      <c r="V3" s="155">
        <f>'MunicFlex 26-27'!$K$38</f>
        <v>35.1</v>
      </c>
      <c r="W3" s="156">
        <f>'MunicFlex 26-27'!$M$38</f>
        <v>0</v>
      </c>
      <c r="X3" s="170" cm="1">
        <f t="array" ref="X3">MATCH(Table5[[#This Row],[Transmission zone]],SUBSTITUTE('MunicFlex 26-27'!$B$7:$B$22,CHAR(10),""),0)+MATCH(Table5[[#This Row],[Voltage]],'MunicFlex 26-27'!$C$7:$C$10,0)-1</f>
        <v>1</v>
      </c>
      <c r="Y3" s="170">
        <f>MATCH(Table5[[#This Row],[Voltage]],'MunicFlex 26-27'!$B$29:$B$32,0)</f>
        <v>1</v>
      </c>
      <c r="Z3" s="170">
        <f>MATCH(Table5[[#This Row],[Customer category]],'MunicFlex 26-27'!$B$38:$B$42,0)</f>
        <v>2</v>
      </c>
      <c r="AA3" s="32"/>
      <c r="AB3"/>
      <c r="AC3" s="32"/>
      <c r="AD3"/>
    </row>
    <row r="4" spans="1:30" ht="15" customHeight="1" x14ac:dyDescent="0.3">
      <c r="A4" s="28" t="str">
        <f>Table5[[#This Row],[Tariff]]&amp;Table5[[#This Row],[Transmission zone]]&amp;Table5[[#This Row],[Voltage]]&amp;Table5[[#This Row],[Customer category]]</f>
        <v>Municflex≤ 300km&lt; 500V&gt; 500 kVA &amp; ≤ 1 MVA</v>
      </c>
      <c r="B4" s="28" t="s">
        <v>647</v>
      </c>
      <c r="C4" s="33" t="s">
        <v>3</v>
      </c>
      <c r="D4" s="34" t="s">
        <v>4</v>
      </c>
      <c r="E4" s="35" t="s">
        <v>210</v>
      </c>
      <c r="F4" s="157" cm="1">
        <f t="array" ref="F4">INDEX('MunicFlex 26-27'!D$7:D$22,Table5[[#This Row],[Src energy row]])</f>
        <v>754.92</v>
      </c>
      <c r="G4" s="157" cm="1">
        <f t="array" ref="G4">INDEX('MunicFlex 26-27'!F$7:F$22,Table5[[#This Row],[Src energy row]])</f>
        <v>188.7</v>
      </c>
      <c r="H4" s="157" cm="1">
        <f t="array" ref="H4">INDEX('MunicFlex 26-27'!H$7:H$22,Table5[[#This Row],[Src energy row]])</f>
        <v>125.84</v>
      </c>
      <c r="I4" s="157" cm="1">
        <f t="array" ref="I4">INDEX('MunicFlex 26-27'!J$7:J$22,Table5[[#This Row],[Src energy row]])</f>
        <v>313.35000000000002</v>
      </c>
      <c r="J4" s="157" cm="1">
        <f t="array" ref="J4">INDEX('MunicFlex 26-27'!L$7:L$22,Table5[[#This Row],[Src energy row]])</f>
        <v>176.16</v>
      </c>
      <c r="K4" s="157" cm="1">
        <f t="array" ref="K4">INDEX('MunicFlex 26-27'!N$7:N$22,Table5[[#This Row],[Src energy row]])</f>
        <v>125.89</v>
      </c>
      <c r="L4" s="157" cm="1">
        <f t="array" ref="L4">INDEX('MunicFlex 26-27'!P$7:P$22,Table5[[#This Row],[Src energy row]])</f>
        <v>25.31</v>
      </c>
      <c r="M4" s="157" cm="1">
        <f t="array" ref="M4">INDEX('MunicFlex 26-27'!R$7:R$22,Table5[[#This Row],[Src energy row]])</f>
        <v>5.0599999999999996</v>
      </c>
      <c r="N4" s="152" cm="1">
        <f t="array" ref="N4">INDEX('MunicFlex 26-27'!T$7:T$22,Table5[[#This Row],[Src energy row]])</f>
        <v>11.83</v>
      </c>
      <c r="O4" s="154" cm="1">
        <f t="array" ref="O4">INDEX('MunicFlex 26-27'!M$29:M$32,Table5[[#This Row],[Src voltage idx]])</f>
        <v>0.45</v>
      </c>
      <c r="P4" s="154" cm="1">
        <f t="array" ref="P4">INDEX('MunicFlex 26-27'!D$29:D$32,Table5[[#This Row],[Src voltage idx]])</f>
        <v>43.99</v>
      </c>
      <c r="Q4" s="154" cm="1">
        <f t="array" ref="Q4">INDEX('MunicFlex 26-27'!F$29:F$32,Table5[[#This Row],[Src voltage idx]])</f>
        <v>53.58</v>
      </c>
      <c r="R4" s="154" cm="1">
        <f t="array" ref="R4">INDEX('MunicFlex 26-27'!H$29:H$32,Table5[[#This Row],[Src voltage idx]])</f>
        <v>0</v>
      </c>
      <c r="S4" s="158" cm="1">
        <f t="array" ref="S4">INDEX('MunicFlex 26-27'!D$38:D$42,Table5[[#This Row],[Src category idx]])</f>
        <v>219.79</v>
      </c>
      <c r="T4" s="158" cm="1">
        <f t="array" ref="T4">INDEX('MunicFlex 26-27'!F$38:F$42,Table5[[#This Row],[Src category idx]])</f>
        <v>21.44</v>
      </c>
      <c r="U4" s="154">
        <f>'MunicFlex 26-27'!$B$52</f>
        <v>5.47</v>
      </c>
      <c r="V4" s="154">
        <f>'MunicFlex 26-27'!$K$38</f>
        <v>35.1</v>
      </c>
      <c r="W4" s="159">
        <f>'MunicFlex 26-27'!$M$38</f>
        <v>0</v>
      </c>
      <c r="X4" s="170" cm="1">
        <f t="array" ref="X4">MATCH(Table5[[#This Row],[Transmission zone]],SUBSTITUTE('MunicFlex 26-27'!$B$7:$B$22,CHAR(10),""),0)+MATCH(Table5[[#This Row],[Voltage]],'MunicFlex 26-27'!$C$7:$C$10,0)-1</f>
        <v>1</v>
      </c>
      <c r="Y4" s="170">
        <f>MATCH(Table5[[#This Row],[Voltage]],'MunicFlex 26-27'!$B$29:$B$32,0)</f>
        <v>1</v>
      </c>
      <c r="Z4" s="170">
        <f>MATCH(Table5[[#This Row],[Customer category]],'MunicFlex 26-27'!$B$38:$B$42,0)</f>
        <v>3</v>
      </c>
      <c r="AA4" s="32"/>
      <c r="AB4"/>
      <c r="AC4" s="32"/>
      <c r="AD4"/>
    </row>
    <row r="5" spans="1:30" ht="15" customHeight="1" x14ac:dyDescent="0.3">
      <c r="A5" s="28" t="str">
        <f>Table5[[#This Row],[Tariff]]&amp;Table5[[#This Row],[Transmission zone]]&amp;Table5[[#This Row],[Voltage]]&amp;Table5[[#This Row],[Customer category]]</f>
        <v>Municflex≤ 300km&lt; 500V&gt; 1 MVA</v>
      </c>
      <c r="B5" s="28" t="s">
        <v>647</v>
      </c>
      <c r="C5" s="33" t="s">
        <v>3</v>
      </c>
      <c r="D5" s="34" t="s">
        <v>4</v>
      </c>
      <c r="E5" s="35" t="s">
        <v>212</v>
      </c>
      <c r="F5" s="152" cm="1">
        <f t="array" ref="F5">INDEX('MunicFlex 26-27'!D$7:D$22,Table5[[#This Row],[Src energy row]])</f>
        <v>754.92</v>
      </c>
      <c r="G5" s="152" cm="1">
        <f t="array" ref="G5">INDEX('MunicFlex 26-27'!F$7:F$22,Table5[[#This Row],[Src energy row]])</f>
        <v>188.7</v>
      </c>
      <c r="H5" s="152" cm="1">
        <f t="array" ref="H5">INDEX('MunicFlex 26-27'!H$7:H$22,Table5[[#This Row],[Src energy row]])</f>
        <v>125.84</v>
      </c>
      <c r="I5" s="152" cm="1">
        <f t="array" ref="I5">INDEX('MunicFlex 26-27'!J$7:J$22,Table5[[#This Row],[Src energy row]])</f>
        <v>313.35000000000002</v>
      </c>
      <c r="J5" s="152" cm="1">
        <f t="array" ref="J5">INDEX('MunicFlex 26-27'!L$7:L$22,Table5[[#This Row],[Src energy row]])</f>
        <v>176.16</v>
      </c>
      <c r="K5" s="152" cm="1">
        <f t="array" ref="K5">INDEX('MunicFlex 26-27'!N$7:N$22,Table5[[#This Row],[Src energy row]])</f>
        <v>125.89</v>
      </c>
      <c r="L5" s="152" cm="1">
        <f t="array" ref="L5">INDEX('MunicFlex 26-27'!P$7:P$22,Table5[[#This Row],[Src energy row]])</f>
        <v>25.31</v>
      </c>
      <c r="M5" s="152" cm="1">
        <f t="array" ref="M5">INDEX('MunicFlex 26-27'!R$7:R$22,Table5[[#This Row],[Src energy row]])</f>
        <v>5.0599999999999996</v>
      </c>
      <c r="N5" s="152" cm="1">
        <f t="array" ref="N5">INDEX('MunicFlex 26-27'!T$7:T$22,Table5[[#This Row],[Src energy row]])</f>
        <v>11.83</v>
      </c>
      <c r="O5" s="154" cm="1">
        <f t="array" ref="O5">INDEX('MunicFlex 26-27'!M$29:M$32,Table5[[#This Row],[Src voltage idx]])</f>
        <v>0.45</v>
      </c>
      <c r="P5" s="154" cm="1">
        <f t="array" ref="P5">INDEX('MunicFlex 26-27'!D$29:D$32,Table5[[#This Row],[Src voltage idx]])</f>
        <v>43.99</v>
      </c>
      <c r="Q5" s="154" cm="1">
        <f t="array" ref="Q5">INDEX('MunicFlex 26-27'!F$29:F$32,Table5[[#This Row],[Src voltage idx]])</f>
        <v>53.58</v>
      </c>
      <c r="R5" s="154" cm="1">
        <f t="array" ref="R5">INDEX('MunicFlex 26-27'!H$29:H$32,Table5[[#This Row],[Src voltage idx]])</f>
        <v>0</v>
      </c>
      <c r="S5" s="158" cm="1">
        <f t="array" ref="S5">INDEX('MunicFlex 26-27'!D$38:D$42,Table5[[#This Row],[Src category idx]])</f>
        <v>219.79</v>
      </c>
      <c r="T5" s="158" cm="1">
        <f t="array" ref="T5">INDEX('MunicFlex 26-27'!F$38:F$42,Table5[[#This Row],[Src category idx]])</f>
        <v>21.44</v>
      </c>
      <c r="U5" s="158">
        <f>'MunicFlex 26-27'!$B$52</f>
        <v>5.47</v>
      </c>
      <c r="V5" s="158">
        <f>'MunicFlex 26-27'!$K$38</f>
        <v>35.1</v>
      </c>
      <c r="W5" s="159">
        <f>'MunicFlex 26-27'!$M$38</f>
        <v>0</v>
      </c>
      <c r="X5" s="170" cm="1">
        <f t="array" ref="X5">MATCH(Table5[[#This Row],[Transmission zone]],SUBSTITUTE('MunicFlex 26-27'!$B$7:$B$22,CHAR(10),""),0)+MATCH(Table5[[#This Row],[Voltage]],'MunicFlex 26-27'!$C$7:$C$10,0)-1</f>
        <v>1</v>
      </c>
      <c r="Y5" s="170">
        <f>MATCH(Table5[[#This Row],[Voltage]],'MunicFlex 26-27'!$B$29:$B$32,0)</f>
        <v>1</v>
      </c>
      <c r="Z5" s="170">
        <f>MATCH(Table5[[#This Row],[Customer category]],'MunicFlex 26-27'!$B$38:$B$42,0)</f>
        <v>4</v>
      </c>
      <c r="AA5" s="32"/>
      <c r="AB5"/>
      <c r="AC5" s="32"/>
      <c r="AD5"/>
    </row>
    <row r="6" spans="1:30" ht="15" customHeight="1" x14ac:dyDescent="0.3">
      <c r="A6" s="28" t="str">
        <f>Table5[[#This Row],[Tariff]]&amp;Table5[[#This Row],[Transmission zone]]&amp;Table5[[#This Row],[Voltage]]&amp;Table5[[#This Row],[Customer category]]</f>
        <v>Municflex≤ 300km&lt; 500VKey customers</v>
      </c>
      <c r="B6" s="28" t="s">
        <v>647</v>
      </c>
      <c r="C6" s="163" t="s">
        <v>3</v>
      </c>
      <c r="D6" s="34" t="s">
        <v>4</v>
      </c>
      <c r="E6" s="35" t="s">
        <v>213</v>
      </c>
      <c r="F6" s="157" cm="1">
        <f t="array" ref="F6">INDEX('MunicFlex 26-27'!D$7:D$22,Table5[[#This Row],[Src energy row]])</f>
        <v>754.92</v>
      </c>
      <c r="G6" s="157" cm="1">
        <f t="array" ref="G6">INDEX('MunicFlex 26-27'!F$7:F$22,Table5[[#This Row],[Src energy row]])</f>
        <v>188.7</v>
      </c>
      <c r="H6" s="157" cm="1">
        <f t="array" ref="H6">INDEX('MunicFlex 26-27'!H$7:H$22,Table5[[#This Row],[Src energy row]])</f>
        <v>125.84</v>
      </c>
      <c r="I6" s="157" cm="1">
        <f t="array" ref="I6">INDEX('MunicFlex 26-27'!J$7:J$22,Table5[[#This Row],[Src energy row]])</f>
        <v>313.35000000000002</v>
      </c>
      <c r="J6" s="157" cm="1">
        <f t="array" ref="J6">INDEX('MunicFlex 26-27'!L$7:L$22,Table5[[#This Row],[Src energy row]])</f>
        <v>176.16</v>
      </c>
      <c r="K6" s="157" cm="1">
        <f t="array" ref="K6">INDEX('MunicFlex 26-27'!N$7:N$22,Table5[[#This Row],[Src energy row]])</f>
        <v>125.89</v>
      </c>
      <c r="L6" s="157" cm="1">
        <f t="array" ref="L6">INDEX('MunicFlex 26-27'!P$7:P$22,Table5[[#This Row],[Src energy row]])</f>
        <v>25.31</v>
      </c>
      <c r="M6" s="157" cm="1">
        <f t="array" ref="M6">INDEX('MunicFlex 26-27'!R$7:R$22,Table5[[#This Row],[Src energy row]])</f>
        <v>5.0599999999999996</v>
      </c>
      <c r="N6" s="152" cm="1">
        <f t="array" ref="N6">INDEX('MunicFlex 26-27'!T$7:T$22,Table5[[#This Row],[Src energy row]])</f>
        <v>11.83</v>
      </c>
      <c r="O6" s="154" cm="1">
        <f t="array" ref="O6">INDEX('MunicFlex 26-27'!M$29:M$32,Table5[[#This Row],[Src voltage idx]])</f>
        <v>0.45</v>
      </c>
      <c r="P6" s="154" cm="1">
        <f t="array" ref="P6">INDEX('MunicFlex 26-27'!D$29:D$32,Table5[[#This Row],[Src voltage idx]])</f>
        <v>43.99</v>
      </c>
      <c r="Q6" s="154" cm="1">
        <f t="array" ref="Q6">INDEX('MunicFlex 26-27'!F$29:F$32,Table5[[#This Row],[Src voltage idx]])</f>
        <v>53.58</v>
      </c>
      <c r="R6" s="154" cm="1">
        <f t="array" ref="R6">INDEX('MunicFlex 26-27'!H$29:H$32,Table5[[#This Row],[Src voltage idx]])</f>
        <v>0</v>
      </c>
      <c r="S6" s="158" cm="1">
        <f t="array" ref="S6">INDEX('MunicFlex 26-27'!D$38:D$42,Table5[[#This Row],[Src category idx]])</f>
        <v>1238.27</v>
      </c>
      <c r="T6" s="158" cm="1">
        <f t="array" ref="T6">INDEX('MunicFlex 26-27'!F$38:F$42,Table5[[#This Row],[Src category idx]])</f>
        <v>21.44</v>
      </c>
      <c r="U6" s="154">
        <f>'MunicFlex 26-27'!$B$52</f>
        <v>5.47</v>
      </c>
      <c r="V6" s="154">
        <f>'MunicFlex 26-27'!$K$38</f>
        <v>35.1</v>
      </c>
      <c r="W6" s="159">
        <f>'MunicFlex 26-27'!$M$38</f>
        <v>0</v>
      </c>
      <c r="X6" s="170" cm="1">
        <f t="array" ref="X6">MATCH(Table5[[#This Row],[Transmission zone]],SUBSTITUTE('MunicFlex 26-27'!$B$7:$B$22,CHAR(10),""),0)+MATCH(Table5[[#This Row],[Voltage]],'MunicFlex 26-27'!$C$7:$C$10,0)-1</f>
        <v>1</v>
      </c>
      <c r="Y6" s="170">
        <f>MATCH(Table5[[#This Row],[Voltage]],'MunicFlex 26-27'!$B$29:$B$32,0)</f>
        <v>1</v>
      </c>
      <c r="Z6" s="170">
        <f>MATCH(Table5[[#This Row],[Customer category]],'MunicFlex 26-27'!$B$38:$B$42,0)</f>
        <v>5</v>
      </c>
      <c r="AA6" s="32"/>
      <c r="AB6"/>
      <c r="AC6" s="32"/>
    </row>
    <row r="7" spans="1:30" ht="15" customHeight="1" x14ac:dyDescent="0.3">
      <c r="A7" s="28" t="str">
        <f>Table5[[#This Row],[Tariff]]&amp;Table5[[#This Row],[Transmission zone]]&amp;Table5[[#This Row],[Voltage]]&amp;Table5[[#This Row],[Customer category]]</f>
        <v>Municflex≤ 300km&gt; 132kV*≤ 100 kVA</v>
      </c>
      <c r="B7" s="28" t="s">
        <v>647</v>
      </c>
      <c r="C7" s="163" t="s">
        <v>3</v>
      </c>
      <c r="D7" s="34" t="s">
        <v>29</v>
      </c>
      <c r="E7" s="35" t="s">
        <v>204</v>
      </c>
      <c r="F7" s="152" cm="1">
        <f t="array" ref="F7">INDEX('MunicFlex 26-27'!D$7:D$22,Table5[[#This Row],[Src energy row]])</f>
        <v>634.41999999999996</v>
      </c>
      <c r="G7" s="152" cm="1">
        <f t="array" ref="G7">INDEX('MunicFlex 26-27'!F$7:F$22,Table5[[#This Row],[Src energy row]])</f>
        <v>158.61000000000001</v>
      </c>
      <c r="H7" s="152" cm="1">
        <f t="array" ref="H7">INDEX('MunicFlex 26-27'!H$7:H$22,Table5[[#This Row],[Src energy row]])</f>
        <v>105.74</v>
      </c>
      <c r="I7" s="152" cm="1">
        <f t="array" ref="I7">INDEX('MunicFlex 26-27'!J$7:J$22,Table5[[#This Row],[Src energy row]])</f>
        <v>263.3</v>
      </c>
      <c r="J7" s="152" cm="1">
        <f t="array" ref="J7">INDEX('MunicFlex 26-27'!L$7:L$22,Table5[[#This Row],[Src energy row]])</f>
        <v>148.04</v>
      </c>
      <c r="K7" s="152" cm="1">
        <f t="array" ref="K7">INDEX('MunicFlex 26-27'!N$7:N$22,Table5[[#This Row],[Src energy row]])</f>
        <v>105.74</v>
      </c>
      <c r="L7" s="152" cm="1">
        <f t="array" ref="L7">INDEX('MunicFlex 26-27'!P$7:P$22,Table5[[#This Row],[Src energy row]])</f>
        <v>21.27</v>
      </c>
      <c r="M7" s="152" cm="1">
        <f t="array" ref="M7">INDEX('MunicFlex 26-27'!R$7:R$22,Table5[[#This Row],[Src energy row]])</f>
        <v>10.85</v>
      </c>
      <c r="N7" s="152" cm="1">
        <f t="array" ref="N7">INDEX('MunicFlex 26-27'!T$7:T$22,Table5[[#This Row],[Src energy row]])</f>
        <v>18.079999999999998</v>
      </c>
      <c r="O7" s="154" cm="1">
        <f t="array" ref="O7">INDEX('MunicFlex 26-27'!M$29:M$32,Table5[[#This Row],[Src voltage idx]])</f>
        <v>0.38</v>
      </c>
      <c r="P7" s="154" cm="1">
        <f t="array" ref="P7">INDEX('MunicFlex 26-27'!D$29:D$32,Table5[[#This Row],[Src voltage idx]])</f>
        <v>0</v>
      </c>
      <c r="Q7" s="154" cm="1">
        <f t="array" ref="Q7">INDEX('MunicFlex 26-27'!F$29:F$32,Table5[[#This Row],[Src voltage idx]])</f>
        <v>0</v>
      </c>
      <c r="R7" s="154" cm="1">
        <f t="array" ref="R7">INDEX('MunicFlex 26-27'!H$29:H$32,Table5[[#This Row],[Src voltage idx]])</f>
        <v>2.4300000000000002</v>
      </c>
      <c r="S7" s="158" cm="1">
        <f t="array" ref="S7">INDEX('MunicFlex 26-27'!D$38:D$42,Table5[[#This Row],[Src category idx]])</f>
        <v>15.22</v>
      </c>
      <c r="T7" s="158" cm="1">
        <f t="array" ref="T7">INDEX('MunicFlex 26-27'!F$38:F$42,Table5[[#This Row],[Src category idx]])</f>
        <v>0.82</v>
      </c>
      <c r="U7" s="158">
        <f>'MunicFlex 26-27'!$B$52</f>
        <v>5.47</v>
      </c>
      <c r="V7" s="158">
        <f>'MunicFlex 26-27'!$K$38</f>
        <v>35.1</v>
      </c>
      <c r="W7" s="159">
        <f>'MunicFlex 26-27'!$M$38</f>
        <v>0</v>
      </c>
      <c r="X7" s="170" cm="1">
        <f t="array" ref="X7">MATCH(Table5[[#This Row],[Transmission zone]],SUBSTITUTE('MunicFlex 26-27'!$B$7:$B$22,CHAR(10),""),0)+MATCH(Table5[[#This Row],[Voltage]],'MunicFlex 26-27'!$C$7:$C$10,0)-1</f>
        <v>4</v>
      </c>
      <c r="Y7" s="170">
        <f>MATCH(Table5[[#This Row],[Voltage]],'MunicFlex 26-27'!$B$29:$B$32,0)</f>
        <v>4</v>
      </c>
      <c r="Z7" s="170">
        <f>MATCH(Table5[[#This Row],[Customer category]],'MunicFlex 26-27'!$B$38:$B$42,0)</f>
        <v>1</v>
      </c>
      <c r="AA7" s="32"/>
      <c r="AB7" s="32"/>
      <c r="AC7" s="32"/>
    </row>
    <row r="8" spans="1:30" ht="15" customHeight="1" x14ac:dyDescent="0.3">
      <c r="A8" s="28" t="str">
        <f>Table5[[#This Row],[Tariff]]&amp;Table5[[#This Row],[Transmission zone]]&amp;Table5[[#This Row],[Voltage]]&amp;Table5[[#This Row],[Customer category]]</f>
        <v>Municflex≤ 300km&gt; 132kV*&gt; 100 kVA &amp; ≤ 500 kVA</v>
      </c>
      <c r="B8" s="28" t="s">
        <v>647</v>
      </c>
      <c r="C8" s="162" t="s">
        <v>3</v>
      </c>
      <c r="D8" s="30" t="s">
        <v>29</v>
      </c>
      <c r="E8" s="31" t="s">
        <v>207</v>
      </c>
      <c r="F8" s="151" cm="1">
        <f t="array" ref="F8">INDEX('MunicFlex 26-27'!D$7:D$22,Table5[[#This Row],[Src energy row]])</f>
        <v>634.41999999999996</v>
      </c>
      <c r="G8" s="151" cm="1">
        <f t="array" ref="G8">INDEX('MunicFlex 26-27'!F$7:F$22,Table5[[#This Row],[Src energy row]])</f>
        <v>158.61000000000001</v>
      </c>
      <c r="H8" s="151" cm="1">
        <f t="array" ref="H8">INDEX('MunicFlex 26-27'!H$7:H$22,Table5[[#This Row],[Src energy row]])</f>
        <v>105.74</v>
      </c>
      <c r="I8" s="151" cm="1">
        <f t="array" ref="I8">INDEX('MunicFlex 26-27'!J$7:J$22,Table5[[#This Row],[Src energy row]])</f>
        <v>263.3</v>
      </c>
      <c r="J8" s="151" cm="1">
        <f t="array" ref="J8">INDEX('MunicFlex 26-27'!L$7:L$22,Table5[[#This Row],[Src energy row]])</f>
        <v>148.04</v>
      </c>
      <c r="K8" s="151" cm="1">
        <f t="array" ref="K8">INDEX('MunicFlex 26-27'!N$7:N$22,Table5[[#This Row],[Src energy row]])</f>
        <v>105.74</v>
      </c>
      <c r="L8" s="151" cm="1">
        <f t="array" ref="L8">INDEX('MunicFlex 26-27'!P$7:P$22,Table5[[#This Row],[Src energy row]])</f>
        <v>21.27</v>
      </c>
      <c r="M8" s="151" cm="1">
        <f t="array" ref="M8">INDEX('MunicFlex 26-27'!R$7:R$22,Table5[[#This Row],[Src energy row]])</f>
        <v>10.85</v>
      </c>
      <c r="N8" s="152" cm="1">
        <f t="array" ref="N8">INDEX('MunicFlex 26-27'!T$7:T$22,Table5[[#This Row],[Src energy row]])</f>
        <v>18.079999999999998</v>
      </c>
      <c r="O8" s="153" cm="1">
        <f t="array" ref="O8">INDEX('MunicFlex 26-27'!M$29:M$32,Table5[[#This Row],[Src voltage idx]])</f>
        <v>0.38</v>
      </c>
      <c r="P8" s="154" cm="1">
        <f t="array" ref="P8">INDEX('MunicFlex 26-27'!D$29:D$32,Table5[[#This Row],[Src voltage idx]])</f>
        <v>0</v>
      </c>
      <c r="Q8" s="154" cm="1">
        <f t="array" ref="Q8">INDEX('MunicFlex 26-27'!F$29:F$32,Table5[[#This Row],[Src voltage idx]])</f>
        <v>0</v>
      </c>
      <c r="R8" s="154" cm="1">
        <f t="array" ref="R8">INDEX('MunicFlex 26-27'!H$29:H$32,Table5[[#This Row],[Src voltage idx]])</f>
        <v>2.4300000000000002</v>
      </c>
      <c r="S8" s="155" cm="1">
        <f t="array" ref="S8">INDEX('MunicFlex 26-27'!D$38:D$42,Table5[[#This Row],[Src category idx]])</f>
        <v>71.17</v>
      </c>
      <c r="T8" s="155" cm="1">
        <f t="array" ref="T8">INDEX('MunicFlex 26-27'!F$38:F$42,Table5[[#This Row],[Src category idx]])</f>
        <v>13.72</v>
      </c>
      <c r="U8" s="153">
        <f>'MunicFlex 26-27'!$B$52</f>
        <v>5.47</v>
      </c>
      <c r="V8" s="153">
        <f>'MunicFlex 26-27'!$K$38</f>
        <v>35.1</v>
      </c>
      <c r="W8" s="156">
        <f>'MunicFlex 26-27'!$M$38</f>
        <v>0</v>
      </c>
      <c r="X8" s="170" cm="1">
        <f t="array" ref="X8">MATCH(Table5[[#This Row],[Transmission zone]],SUBSTITUTE('MunicFlex 26-27'!$B$7:$B$22,CHAR(10),""),0)+MATCH(Table5[[#This Row],[Voltage]],'MunicFlex 26-27'!$C$7:$C$10,0)-1</f>
        <v>4</v>
      </c>
      <c r="Y8" s="170">
        <f>MATCH(Table5[[#This Row],[Voltage]],'MunicFlex 26-27'!$B$29:$B$32,0)</f>
        <v>4</v>
      </c>
      <c r="Z8" s="170">
        <f>MATCH(Table5[[#This Row],[Customer category]],'MunicFlex 26-27'!$B$38:$B$42,0)</f>
        <v>2</v>
      </c>
      <c r="AA8" s="32"/>
      <c r="AB8" s="32"/>
      <c r="AC8" s="32"/>
    </row>
    <row r="9" spans="1:30" ht="15" customHeight="1" x14ac:dyDescent="0.3">
      <c r="A9" s="28" t="str">
        <f>Table5[[#This Row],[Tariff]]&amp;Table5[[#This Row],[Transmission zone]]&amp;Table5[[#This Row],[Voltage]]&amp;Table5[[#This Row],[Customer category]]</f>
        <v>Municflex≤ 300km&gt; 132kV*&gt; 500 kVA &amp; ≤ 1 MVA</v>
      </c>
      <c r="B9" s="28" t="s">
        <v>647</v>
      </c>
      <c r="C9" s="162" t="s">
        <v>3</v>
      </c>
      <c r="D9" s="30" t="s">
        <v>29</v>
      </c>
      <c r="E9" s="31" t="s">
        <v>210</v>
      </c>
      <c r="F9" s="160" cm="1">
        <f t="array" ref="F9">INDEX('MunicFlex 26-27'!D$7:D$22,Table5[[#This Row],[Src energy row]])</f>
        <v>634.41999999999996</v>
      </c>
      <c r="G9" s="160" cm="1">
        <f t="array" ref="G9">INDEX('MunicFlex 26-27'!F$7:F$22,Table5[[#This Row],[Src energy row]])</f>
        <v>158.61000000000001</v>
      </c>
      <c r="H9" s="160" cm="1">
        <f t="array" ref="H9">INDEX('MunicFlex 26-27'!H$7:H$22,Table5[[#This Row],[Src energy row]])</f>
        <v>105.74</v>
      </c>
      <c r="I9" s="160" cm="1">
        <f t="array" ref="I9">INDEX('MunicFlex 26-27'!J$7:J$22,Table5[[#This Row],[Src energy row]])</f>
        <v>263.3</v>
      </c>
      <c r="J9" s="160" cm="1">
        <f t="array" ref="J9">INDEX('MunicFlex 26-27'!L$7:L$22,Table5[[#This Row],[Src energy row]])</f>
        <v>148.04</v>
      </c>
      <c r="K9" s="160" cm="1">
        <f t="array" ref="K9">INDEX('MunicFlex 26-27'!N$7:N$22,Table5[[#This Row],[Src energy row]])</f>
        <v>105.74</v>
      </c>
      <c r="L9" s="160" cm="1">
        <f t="array" ref="L9">INDEX('MunicFlex 26-27'!P$7:P$22,Table5[[#This Row],[Src energy row]])</f>
        <v>21.27</v>
      </c>
      <c r="M9" s="160" cm="1">
        <f t="array" ref="M9">INDEX('MunicFlex 26-27'!R$7:R$22,Table5[[#This Row],[Src energy row]])</f>
        <v>10.85</v>
      </c>
      <c r="N9" s="160" cm="1">
        <f t="array" ref="N9">INDEX('MunicFlex 26-27'!T$7:T$22,Table5[[#This Row],[Src energy row]])</f>
        <v>18.079999999999998</v>
      </c>
      <c r="O9" s="153" cm="1">
        <f t="array" ref="O9">INDEX('MunicFlex 26-27'!M$29:M$32,Table5[[#This Row],[Src voltage idx]])</f>
        <v>0.38</v>
      </c>
      <c r="P9" s="154" cm="1">
        <f t="array" ref="P9">INDEX('MunicFlex 26-27'!D$29:D$32,Table5[[#This Row],[Src voltage idx]])</f>
        <v>0</v>
      </c>
      <c r="Q9" s="154" cm="1">
        <f t="array" ref="Q9">INDEX('MunicFlex 26-27'!F$29:F$32,Table5[[#This Row],[Src voltage idx]])</f>
        <v>0</v>
      </c>
      <c r="R9" s="154" cm="1">
        <f t="array" ref="R9">INDEX('MunicFlex 26-27'!H$29:H$32,Table5[[#This Row],[Src voltage idx]])</f>
        <v>2.4300000000000002</v>
      </c>
      <c r="S9" s="155" cm="1">
        <f t="array" ref="S9">INDEX('MunicFlex 26-27'!D$38:D$42,Table5[[#This Row],[Src category idx]])</f>
        <v>219.79</v>
      </c>
      <c r="T9" s="158" cm="1">
        <f t="array" ref="T9">INDEX('MunicFlex 26-27'!F$38:F$42,Table5[[#This Row],[Src category idx]])</f>
        <v>21.44</v>
      </c>
      <c r="U9" s="155">
        <f>'MunicFlex 26-27'!$B$52</f>
        <v>5.47</v>
      </c>
      <c r="V9" s="155">
        <f>'MunicFlex 26-27'!$K$38</f>
        <v>35.1</v>
      </c>
      <c r="W9" s="156">
        <f>'MunicFlex 26-27'!$M$38</f>
        <v>0</v>
      </c>
      <c r="X9" s="170" cm="1">
        <f t="array" ref="X9">MATCH(Table5[[#This Row],[Transmission zone]],SUBSTITUTE('MunicFlex 26-27'!$B$7:$B$22,CHAR(10),""),0)+MATCH(Table5[[#This Row],[Voltage]],'MunicFlex 26-27'!$C$7:$C$10,0)-1</f>
        <v>4</v>
      </c>
      <c r="Y9" s="170">
        <f>MATCH(Table5[[#This Row],[Voltage]],'MunicFlex 26-27'!$B$29:$B$32,0)</f>
        <v>4</v>
      </c>
      <c r="Z9" s="170">
        <f>MATCH(Table5[[#This Row],[Customer category]],'MunicFlex 26-27'!$B$38:$B$42,0)</f>
        <v>3</v>
      </c>
      <c r="AA9" s="32"/>
      <c r="AB9" s="32"/>
      <c r="AC9" s="32"/>
    </row>
    <row r="10" spans="1:30" ht="15" customHeight="1" x14ac:dyDescent="0.3">
      <c r="A10" s="28" t="str">
        <f>Table5[[#This Row],[Tariff]]&amp;Table5[[#This Row],[Transmission zone]]&amp;Table5[[#This Row],[Voltage]]&amp;Table5[[#This Row],[Customer category]]</f>
        <v>Municflex≤ 300km&gt; 132kV*&gt; 1 MVA</v>
      </c>
      <c r="B10" s="28" t="s">
        <v>647</v>
      </c>
      <c r="C10" s="162" t="s">
        <v>3</v>
      </c>
      <c r="D10" s="30" t="s">
        <v>29</v>
      </c>
      <c r="E10" s="31" t="s">
        <v>212</v>
      </c>
      <c r="F10" s="160" cm="1">
        <f t="array" ref="F10">INDEX('MunicFlex 26-27'!D$7:D$22,Table5[[#This Row],[Src energy row]])</f>
        <v>634.41999999999996</v>
      </c>
      <c r="G10" s="160" cm="1">
        <f t="array" ref="G10">INDEX('MunicFlex 26-27'!F$7:F$22,Table5[[#This Row],[Src energy row]])</f>
        <v>158.61000000000001</v>
      </c>
      <c r="H10" s="160" cm="1">
        <f t="array" ref="H10">INDEX('MunicFlex 26-27'!H$7:H$22,Table5[[#This Row],[Src energy row]])</f>
        <v>105.74</v>
      </c>
      <c r="I10" s="160" cm="1">
        <f t="array" ref="I10">INDEX('MunicFlex 26-27'!J$7:J$22,Table5[[#This Row],[Src energy row]])</f>
        <v>263.3</v>
      </c>
      <c r="J10" s="160" cm="1">
        <f t="array" ref="J10">INDEX('MunicFlex 26-27'!L$7:L$22,Table5[[#This Row],[Src energy row]])</f>
        <v>148.04</v>
      </c>
      <c r="K10" s="160" cm="1">
        <f t="array" ref="K10">INDEX('MunicFlex 26-27'!N$7:N$22,Table5[[#This Row],[Src energy row]])</f>
        <v>105.74</v>
      </c>
      <c r="L10" s="160" cm="1">
        <f t="array" ref="L10">INDEX('MunicFlex 26-27'!P$7:P$22,Table5[[#This Row],[Src energy row]])</f>
        <v>21.27</v>
      </c>
      <c r="M10" s="160" cm="1">
        <f t="array" ref="M10">INDEX('MunicFlex 26-27'!R$7:R$22,Table5[[#This Row],[Src energy row]])</f>
        <v>10.85</v>
      </c>
      <c r="N10" s="160" cm="1">
        <f t="array" ref="N10">INDEX('MunicFlex 26-27'!T$7:T$22,Table5[[#This Row],[Src energy row]])</f>
        <v>18.079999999999998</v>
      </c>
      <c r="O10" s="153" cm="1">
        <f t="array" ref="O10">INDEX('MunicFlex 26-27'!M$29:M$32,Table5[[#This Row],[Src voltage idx]])</f>
        <v>0.38</v>
      </c>
      <c r="P10" s="154" cm="1">
        <f t="array" ref="P10">INDEX('MunicFlex 26-27'!D$29:D$32,Table5[[#This Row],[Src voltage idx]])</f>
        <v>0</v>
      </c>
      <c r="Q10" s="154" cm="1">
        <f t="array" ref="Q10">INDEX('MunicFlex 26-27'!F$29:F$32,Table5[[#This Row],[Src voltage idx]])</f>
        <v>0</v>
      </c>
      <c r="R10" s="154" cm="1">
        <f t="array" ref="R10">INDEX('MunicFlex 26-27'!H$29:H$32,Table5[[#This Row],[Src voltage idx]])</f>
        <v>2.4300000000000002</v>
      </c>
      <c r="S10" s="155" cm="1">
        <f t="array" ref="S10">INDEX('MunicFlex 26-27'!D$38:D$42,Table5[[#This Row],[Src category idx]])</f>
        <v>219.79</v>
      </c>
      <c r="T10" s="155" cm="1">
        <f t="array" ref="T10">INDEX('MunicFlex 26-27'!F$38:F$42,Table5[[#This Row],[Src category idx]])</f>
        <v>21.44</v>
      </c>
      <c r="U10" s="155">
        <f>'MunicFlex 26-27'!$B$52</f>
        <v>5.47</v>
      </c>
      <c r="V10" s="155">
        <f>'MunicFlex 26-27'!$K$38</f>
        <v>35.1</v>
      </c>
      <c r="W10" s="156">
        <f>'MunicFlex 26-27'!$M$38</f>
        <v>0</v>
      </c>
      <c r="X10" s="170" cm="1">
        <f t="array" ref="X10">MATCH(Table5[[#This Row],[Transmission zone]],SUBSTITUTE('MunicFlex 26-27'!$B$7:$B$22,CHAR(10),""),0)+MATCH(Table5[[#This Row],[Voltage]],'MunicFlex 26-27'!$C$7:$C$10,0)-1</f>
        <v>4</v>
      </c>
      <c r="Y10" s="170">
        <f>MATCH(Table5[[#This Row],[Voltage]],'MunicFlex 26-27'!$B$29:$B$32,0)</f>
        <v>4</v>
      </c>
      <c r="Z10" s="170">
        <f>MATCH(Table5[[#This Row],[Customer category]],'MunicFlex 26-27'!$B$38:$B$42,0)</f>
        <v>4</v>
      </c>
      <c r="AA10" s="32"/>
      <c r="AB10" s="32"/>
      <c r="AC10" s="32"/>
    </row>
    <row r="11" spans="1:30" ht="15" customHeight="1" x14ac:dyDescent="0.3">
      <c r="A11" s="28" t="str">
        <f>Table5[[#This Row],[Tariff]]&amp;Table5[[#This Row],[Transmission zone]]&amp;Table5[[#This Row],[Voltage]]&amp;Table5[[#This Row],[Customer category]]</f>
        <v>Municflex≤ 300km&gt; 132kV*Key customers</v>
      </c>
      <c r="B11" s="28" t="s">
        <v>647</v>
      </c>
      <c r="C11" s="162" t="s">
        <v>3</v>
      </c>
      <c r="D11" s="30" t="s">
        <v>29</v>
      </c>
      <c r="E11" s="31" t="s">
        <v>213</v>
      </c>
      <c r="F11" s="160" cm="1">
        <f t="array" ref="F11">INDEX('MunicFlex 26-27'!D$7:D$22,Table5[[#This Row],[Src energy row]])</f>
        <v>634.41999999999996</v>
      </c>
      <c r="G11" s="160" cm="1">
        <f t="array" ref="G11">INDEX('MunicFlex 26-27'!F$7:F$22,Table5[[#This Row],[Src energy row]])</f>
        <v>158.61000000000001</v>
      </c>
      <c r="H11" s="160" cm="1">
        <f t="array" ref="H11">INDEX('MunicFlex 26-27'!H$7:H$22,Table5[[#This Row],[Src energy row]])</f>
        <v>105.74</v>
      </c>
      <c r="I11" s="160" cm="1">
        <f t="array" ref="I11">INDEX('MunicFlex 26-27'!J$7:J$22,Table5[[#This Row],[Src energy row]])</f>
        <v>263.3</v>
      </c>
      <c r="J11" s="160" cm="1">
        <f t="array" ref="J11">INDEX('MunicFlex 26-27'!L$7:L$22,Table5[[#This Row],[Src energy row]])</f>
        <v>148.04</v>
      </c>
      <c r="K11" s="160" cm="1">
        <f t="array" ref="K11">INDEX('MunicFlex 26-27'!N$7:N$22,Table5[[#This Row],[Src energy row]])</f>
        <v>105.74</v>
      </c>
      <c r="L11" s="160" cm="1">
        <f t="array" ref="L11">INDEX('MunicFlex 26-27'!P$7:P$22,Table5[[#This Row],[Src energy row]])</f>
        <v>21.27</v>
      </c>
      <c r="M11" s="160" cm="1">
        <f t="array" ref="M11">INDEX('MunicFlex 26-27'!R$7:R$22,Table5[[#This Row],[Src energy row]])</f>
        <v>10.85</v>
      </c>
      <c r="N11" s="160" cm="1">
        <f t="array" ref="N11">INDEX('MunicFlex 26-27'!T$7:T$22,Table5[[#This Row],[Src energy row]])</f>
        <v>18.079999999999998</v>
      </c>
      <c r="O11" s="153" cm="1">
        <f t="array" ref="O11">INDEX('MunicFlex 26-27'!M$29:M$32,Table5[[#This Row],[Src voltage idx]])</f>
        <v>0.38</v>
      </c>
      <c r="P11" s="154" cm="1">
        <f t="array" ref="P11">INDEX('MunicFlex 26-27'!D$29:D$32,Table5[[#This Row],[Src voltage idx]])</f>
        <v>0</v>
      </c>
      <c r="Q11" s="154" cm="1">
        <f t="array" ref="Q11">INDEX('MunicFlex 26-27'!F$29:F$32,Table5[[#This Row],[Src voltage idx]])</f>
        <v>0</v>
      </c>
      <c r="R11" s="154" cm="1">
        <f t="array" ref="R11">INDEX('MunicFlex 26-27'!H$29:H$32,Table5[[#This Row],[Src voltage idx]])</f>
        <v>2.4300000000000002</v>
      </c>
      <c r="S11" s="155" cm="1">
        <f t="array" ref="S11">INDEX('MunicFlex 26-27'!D$38:D$42,Table5[[#This Row],[Src category idx]])</f>
        <v>1238.27</v>
      </c>
      <c r="T11" s="158" cm="1">
        <f t="array" ref="T11">INDEX('MunicFlex 26-27'!F$38:F$42,Table5[[#This Row],[Src category idx]])</f>
        <v>21.44</v>
      </c>
      <c r="U11" s="155">
        <f>'MunicFlex 26-27'!$B$52</f>
        <v>5.47</v>
      </c>
      <c r="V11" s="155">
        <f>'MunicFlex 26-27'!$K$38</f>
        <v>35.1</v>
      </c>
      <c r="W11" s="156">
        <f>'MunicFlex 26-27'!$M$38</f>
        <v>0</v>
      </c>
      <c r="X11" s="170" cm="1">
        <f t="array" ref="X11">MATCH(Table5[[#This Row],[Transmission zone]],SUBSTITUTE('MunicFlex 26-27'!$B$7:$B$22,CHAR(10),""),0)+MATCH(Table5[[#This Row],[Voltage]],'MunicFlex 26-27'!$C$7:$C$10,0)-1</f>
        <v>4</v>
      </c>
      <c r="Y11" s="170">
        <f>MATCH(Table5[[#This Row],[Voltage]],'MunicFlex 26-27'!$B$29:$B$32,0)</f>
        <v>4</v>
      </c>
      <c r="Z11" s="170">
        <f>MATCH(Table5[[#This Row],[Customer category]],'MunicFlex 26-27'!$B$38:$B$42,0)</f>
        <v>5</v>
      </c>
      <c r="AA11" s="32"/>
      <c r="AB11" s="32"/>
      <c r="AC11" s="32"/>
    </row>
    <row r="12" spans="1:30" ht="15" customHeight="1" x14ac:dyDescent="0.3">
      <c r="A12" s="28" t="str">
        <f>Table5[[#This Row],[Tariff]]&amp;Table5[[#This Row],[Transmission zone]]&amp;Table5[[#This Row],[Voltage]]&amp;Table5[[#This Row],[Customer category]]</f>
        <v>Municflex≤ 300km≥ 500V &amp; &lt; 66kV≤ 100 kVA</v>
      </c>
      <c r="B12" s="28" t="s">
        <v>647</v>
      </c>
      <c r="C12" s="163" t="s">
        <v>3</v>
      </c>
      <c r="D12" s="34" t="s">
        <v>13</v>
      </c>
      <c r="E12" s="35" t="s">
        <v>204</v>
      </c>
      <c r="F12" s="152" cm="1">
        <f t="array" ref="F12">INDEX('MunicFlex 26-27'!D$7:D$22,Table5[[#This Row],[Src energy row]])</f>
        <v>733.19</v>
      </c>
      <c r="G12" s="152" cm="1">
        <f t="array" ref="G12">INDEX('MunicFlex 26-27'!F$7:F$22,Table5[[#This Row],[Src energy row]])</f>
        <v>183.29</v>
      </c>
      <c r="H12" s="152" cm="1">
        <f t="array" ref="H12">INDEX('MunicFlex 26-27'!H$7:H$22,Table5[[#This Row],[Src energy row]])</f>
        <v>122.2</v>
      </c>
      <c r="I12" s="152" cm="1">
        <f t="array" ref="I12">INDEX('MunicFlex 26-27'!J$7:J$22,Table5[[#This Row],[Src energy row]])</f>
        <v>304.27999999999997</v>
      </c>
      <c r="J12" s="152" cm="1">
        <f t="array" ref="J12">INDEX('MunicFlex 26-27'!L$7:L$22,Table5[[#This Row],[Src energy row]])</f>
        <v>171.07</v>
      </c>
      <c r="K12" s="152" cm="1">
        <f t="array" ref="K12">INDEX('MunicFlex 26-27'!N$7:N$22,Table5[[#This Row],[Src energy row]])</f>
        <v>122.2</v>
      </c>
      <c r="L12" s="152" cm="1">
        <f t="array" ref="L12">INDEX('MunicFlex 26-27'!P$7:P$22,Table5[[#This Row],[Src energy row]])</f>
        <v>24.58</v>
      </c>
      <c r="M12" s="152" cm="1">
        <f t="array" ref="M12">INDEX('MunicFlex 26-27'!R$7:R$22,Table5[[#This Row],[Src energy row]])</f>
        <v>11.72</v>
      </c>
      <c r="N12" s="152" cm="1">
        <f t="array" ref="N12">INDEX('MunicFlex 26-27'!T$7:T$22,Table5[[#This Row],[Src energy row]])</f>
        <v>11.35</v>
      </c>
      <c r="O12" s="154" cm="1">
        <f t="array" ref="O12">INDEX('MunicFlex 26-27'!M$29:M$32,Table5[[#This Row],[Src voltage idx]])</f>
        <v>0.44</v>
      </c>
      <c r="P12" s="154" cm="1">
        <f t="array" ref="P12">INDEX('MunicFlex 26-27'!D$29:D$32,Table5[[#This Row],[Src voltage idx]])</f>
        <v>40.299999999999997</v>
      </c>
      <c r="Q12" s="154" cm="1">
        <f t="array" ref="Q12">INDEX('MunicFlex 26-27'!F$29:F$32,Table5[[#This Row],[Src voltage idx]])</f>
        <v>26.89</v>
      </c>
      <c r="R12" s="154" cm="1">
        <f t="array" ref="R12">INDEX('MunicFlex 26-27'!H$29:H$32,Table5[[#This Row],[Src voltage idx]])</f>
        <v>0</v>
      </c>
      <c r="S12" s="158" cm="1">
        <f t="array" ref="S12">INDEX('MunicFlex 26-27'!D$38:D$42,Table5[[#This Row],[Src category idx]])</f>
        <v>15.22</v>
      </c>
      <c r="T12" s="158" cm="1">
        <f t="array" ref="T12">INDEX('MunicFlex 26-27'!F$38:F$42,Table5[[#This Row],[Src category idx]])</f>
        <v>0.82</v>
      </c>
      <c r="U12" s="158">
        <f>'MunicFlex 26-27'!$B$52</f>
        <v>5.47</v>
      </c>
      <c r="V12" s="158">
        <f>'MunicFlex 26-27'!$K$38</f>
        <v>35.1</v>
      </c>
      <c r="W12" s="159">
        <f>'MunicFlex 26-27'!$M$38</f>
        <v>0</v>
      </c>
      <c r="X12" s="170" cm="1">
        <f t="array" ref="X12">MATCH(Table5[[#This Row],[Transmission zone]],SUBSTITUTE('MunicFlex 26-27'!$B$7:$B$22,CHAR(10),""),0)+MATCH(Table5[[#This Row],[Voltage]],'MunicFlex 26-27'!$C$7:$C$10,0)-1</f>
        <v>2</v>
      </c>
      <c r="Y12" s="170">
        <f>MATCH(Table5[[#This Row],[Voltage]],'MunicFlex 26-27'!$B$29:$B$32,0)</f>
        <v>2</v>
      </c>
      <c r="Z12" s="170">
        <f>MATCH(Table5[[#This Row],[Customer category]],'MunicFlex 26-27'!$B$38:$B$42,0)</f>
        <v>1</v>
      </c>
      <c r="AA12" s="32"/>
      <c r="AB12" s="32"/>
      <c r="AC12" s="32"/>
    </row>
    <row r="13" spans="1:30" ht="15" customHeight="1" x14ac:dyDescent="0.3">
      <c r="A13" s="28" t="str">
        <f>Table5[[#This Row],[Tariff]]&amp;Table5[[#This Row],[Transmission zone]]&amp;Table5[[#This Row],[Voltage]]&amp;Table5[[#This Row],[Customer category]]</f>
        <v>Municflex≤ 300km≥ 500V &amp; &lt; 66kV&gt; 100 kVA &amp; ≤ 500 kVA</v>
      </c>
      <c r="B13" s="28" t="s">
        <v>647</v>
      </c>
      <c r="C13" s="163" t="s">
        <v>3</v>
      </c>
      <c r="D13" s="34" t="s">
        <v>13</v>
      </c>
      <c r="E13" s="35" t="s">
        <v>207</v>
      </c>
      <c r="F13" s="152" cm="1">
        <f t="array" ref="F13">INDEX('MunicFlex 26-27'!D$7:D$22,Table5[[#This Row],[Src energy row]])</f>
        <v>733.19</v>
      </c>
      <c r="G13" s="152" cm="1">
        <f t="array" ref="G13">INDEX('MunicFlex 26-27'!F$7:F$22,Table5[[#This Row],[Src energy row]])</f>
        <v>183.29</v>
      </c>
      <c r="H13" s="152" cm="1">
        <f t="array" ref="H13">INDEX('MunicFlex 26-27'!H$7:H$22,Table5[[#This Row],[Src energy row]])</f>
        <v>122.2</v>
      </c>
      <c r="I13" s="152" cm="1">
        <f t="array" ref="I13">INDEX('MunicFlex 26-27'!J$7:J$22,Table5[[#This Row],[Src energy row]])</f>
        <v>304.27999999999997</v>
      </c>
      <c r="J13" s="152" cm="1">
        <f t="array" ref="J13">INDEX('MunicFlex 26-27'!L$7:L$22,Table5[[#This Row],[Src energy row]])</f>
        <v>171.07</v>
      </c>
      <c r="K13" s="152" cm="1">
        <f t="array" ref="K13">INDEX('MunicFlex 26-27'!N$7:N$22,Table5[[#This Row],[Src energy row]])</f>
        <v>122.2</v>
      </c>
      <c r="L13" s="152" cm="1">
        <f t="array" ref="L13">INDEX('MunicFlex 26-27'!P$7:P$22,Table5[[#This Row],[Src energy row]])</f>
        <v>24.58</v>
      </c>
      <c r="M13" s="152" cm="1">
        <f t="array" ref="M13">INDEX('MunicFlex 26-27'!R$7:R$22,Table5[[#This Row],[Src energy row]])</f>
        <v>11.72</v>
      </c>
      <c r="N13" s="152" cm="1">
        <f t="array" ref="N13">INDEX('MunicFlex 26-27'!T$7:T$22,Table5[[#This Row],[Src energy row]])</f>
        <v>11.35</v>
      </c>
      <c r="O13" s="154" cm="1">
        <f t="array" ref="O13">INDEX('MunicFlex 26-27'!M$29:M$32,Table5[[#This Row],[Src voltage idx]])</f>
        <v>0.44</v>
      </c>
      <c r="P13" s="154" cm="1">
        <f t="array" ref="P13">INDEX('MunicFlex 26-27'!D$29:D$32,Table5[[#This Row],[Src voltage idx]])</f>
        <v>40.299999999999997</v>
      </c>
      <c r="Q13" s="154" cm="1">
        <f t="array" ref="Q13">INDEX('MunicFlex 26-27'!F$29:F$32,Table5[[#This Row],[Src voltage idx]])</f>
        <v>26.89</v>
      </c>
      <c r="R13" s="154" cm="1">
        <f t="array" ref="R13">INDEX('MunicFlex 26-27'!H$29:H$32,Table5[[#This Row],[Src voltage idx]])</f>
        <v>0</v>
      </c>
      <c r="S13" s="158" cm="1">
        <f t="array" ref="S13">INDEX('MunicFlex 26-27'!D$38:D$42,Table5[[#This Row],[Src category idx]])</f>
        <v>71.17</v>
      </c>
      <c r="T13" s="158" cm="1">
        <f t="array" ref="T13">INDEX('MunicFlex 26-27'!F$38:F$42,Table5[[#This Row],[Src category idx]])</f>
        <v>13.72</v>
      </c>
      <c r="U13" s="158">
        <f>'MunicFlex 26-27'!$B$52</f>
        <v>5.47</v>
      </c>
      <c r="V13" s="158">
        <f>'MunicFlex 26-27'!$K$38</f>
        <v>35.1</v>
      </c>
      <c r="W13" s="159">
        <f>'MunicFlex 26-27'!$M$38</f>
        <v>0</v>
      </c>
      <c r="X13" s="170" cm="1">
        <f t="array" ref="X13">MATCH(Table5[[#This Row],[Transmission zone]],SUBSTITUTE('MunicFlex 26-27'!$B$7:$B$22,CHAR(10),""),0)+MATCH(Table5[[#This Row],[Voltage]],'MunicFlex 26-27'!$C$7:$C$10,0)-1</f>
        <v>2</v>
      </c>
      <c r="Y13" s="170">
        <f>MATCH(Table5[[#This Row],[Voltage]],'MunicFlex 26-27'!$B$29:$B$32,0)</f>
        <v>2</v>
      </c>
      <c r="Z13" s="170">
        <f>MATCH(Table5[[#This Row],[Customer category]],'MunicFlex 26-27'!$B$38:$B$42,0)</f>
        <v>2</v>
      </c>
      <c r="AA13" s="32"/>
      <c r="AB13" s="32"/>
      <c r="AC13" s="32"/>
    </row>
    <row r="14" spans="1:30" ht="15" customHeight="1" x14ac:dyDescent="0.3">
      <c r="A14" s="28" t="str">
        <f>Table5[[#This Row],[Tariff]]&amp;Table5[[#This Row],[Transmission zone]]&amp;Table5[[#This Row],[Voltage]]&amp;Table5[[#This Row],[Customer category]]</f>
        <v>Municflex≤ 300km≥ 500V &amp; &lt; 66kV&gt; 500 kVA &amp; ≤ 1 MVA</v>
      </c>
      <c r="B14" s="28" t="s">
        <v>647</v>
      </c>
      <c r="C14" s="33" t="s">
        <v>3</v>
      </c>
      <c r="D14" s="34" t="s">
        <v>13</v>
      </c>
      <c r="E14" s="35" t="s">
        <v>210</v>
      </c>
      <c r="F14" s="152" cm="1">
        <f t="array" ref="F14">INDEX('MunicFlex 26-27'!D$7:D$22,Table5[[#This Row],[Src energy row]])</f>
        <v>733.19</v>
      </c>
      <c r="G14" s="152" cm="1">
        <f t="array" ref="G14">INDEX('MunicFlex 26-27'!F$7:F$22,Table5[[#This Row],[Src energy row]])</f>
        <v>183.29</v>
      </c>
      <c r="H14" s="152" cm="1">
        <f t="array" ref="H14">INDEX('MunicFlex 26-27'!H$7:H$22,Table5[[#This Row],[Src energy row]])</f>
        <v>122.2</v>
      </c>
      <c r="I14" s="152" cm="1">
        <f t="array" ref="I14">INDEX('MunicFlex 26-27'!J$7:J$22,Table5[[#This Row],[Src energy row]])</f>
        <v>304.27999999999997</v>
      </c>
      <c r="J14" s="152" cm="1">
        <f t="array" ref="J14">INDEX('MunicFlex 26-27'!L$7:L$22,Table5[[#This Row],[Src energy row]])</f>
        <v>171.07</v>
      </c>
      <c r="K14" s="152" cm="1">
        <f t="array" ref="K14">INDEX('MunicFlex 26-27'!N$7:N$22,Table5[[#This Row],[Src energy row]])</f>
        <v>122.2</v>
      </c>
      <c r="L14" s="152" cm="1">
        <f t="array" ref="L14">INDEX('MunicFlex 26-27'!P$7:P$22,Table5[[#This Row],[Src energy row]])</f>
        <v>24.58</v>
      </c>
      <c r="M14" s="152" cm="1">
        <f t="array" ref="M14">INDEX('MunicFlex 26-27'!R$7:R$22,Table5[[#This Row],[Src energy row]])</f>
        <v>11.72</v>
      </c>
      <c r="N14" s="152" cm="1">
        <f t="array" ref="N14">INDEX('MunicFlex 26-27'!T$7:T$22,Table5[[#This Row],[Src energy row]])</f>
        <v>11.35</v>
      </c>
      <c r="O14" s="154" cm="1">
        <f t="array" ref="O14">INDEX('MunicFlex 26-27'!M$29:M$32,Table5[[#This Row],[Src voltage idx]])</f>
        <v>0.44</v>
      </c>
      <c r="P14" s="154" cm="1">
        <f t="array" ref="P14">INDEX('MunicFlex 26-27'!D$29:D$32,Table5[[#This Row],[Src voltage idx]])</f>
        <v>40.299999999999997</v>
      </c>
      <c r="Q14" s="154" cm="1">
        <f t="array" ref="Q14">INDEX('MunicFlex 26-27'!F$29:F$32,Table5[[#This Row],[Src voltage idx]])</f>
        <v>26.89</v>
      </c>
      <c r="R14" s="154" cm="1">
        <f t="array" ref="R14">INDEX('MunicFlex 26-27'!H$29:H$32,Table5[[#This Row],[Src voltage idx]])</f>
        <v>0</v>
      </c>
      <c r="S14" s="158" cm="1">
        <f t="array" ref="S14">INDEX('MunicFlex 26-27'!D$38:D$42,Table5[[#This Row],[Src category idx]])</f>
        <v>219.79</v>
      </c>
      <c r="T14" s="158" cm="1">
        <f t="array" ref="T14">INDEX('MunicFlex 26-27'!F$38:F$42,Table5[[#This Row],[Src category idx]])</f>
        <v>21.44</v>
      </c>
      <c r="U14" s="158">
        <f>'MunicFlex 26-27'!$B$52</f>
        <v>5.47</v>
      </c>
      <c r="V14" s="158">
        <f>'MunicFlex 26-27'!$K$38</f>
        <v>35.1</v>
      </c>
      <c r="W14" s="159">
        <f>'MunicFlex 26-27'!$M$38</f>
        <v>0</v>
      </c>
      <c r="X14" s="170" cm="1">
        <f t="array" ref="X14">MATCH(Table5[[#This Row],[Transmission zone]],SUBSTITUTE('MunicFlex 26-27'!$B$7:$B$22,CHAR(10),""),0)+MATCH(Table5[[#This Row],[Voltage]],'MunicFlex 26-27'!$C$7:$C$10,0)-1</f>
        <v>2</v>
      </c>
      <c r="Y14" s="170">
        <f>MATCH(Table5[[#This Row],[Voltage]],'MunicFlex 26-27'!$B$29:$B$32,0)</f>
        <v>2</v>
      </c>
      <c r="Z14" s="170">
        <f>MATCH(Table5[[#This Row],[Customer category]],'MunicFlex 26-27'!$B$38:$B$42,0)</f>
        <v>3</v>
      </c>
      <c r="AA14" s="32"/>
      <c r="AB14" s="32"/>
      <c r="AC14" s="32"/>
    </row>
    <row r="15" spans="1:30" ht="15" customHeight="1" x14ac:dyDescent="0.3">
      <c r="A15" s="28" t="str">
        <f>Table5[[#This Row],[Tariff]]&amp;Table5[[#This Row],[Transmission zone]]&amp;Table5[[#This Row],[Voltage]]&amp;Table5[[#This Row],[Customer category]]</f>
        <v>Municflex≤ 300km≥ 500V &amp; &lt; 66kV&gt; 1 MVA</v>
      </c>
      <c r="B15" s="28" t="s">
        <v>647</v>
      </c>
      <c r="C15" s="33" t="s">
        <v>3</v>
      </c>
      <c r="D15" s="34" t="s">
        <v>13</v>
      </c>
      <c r="E15" s="35" t="s">
        <v>212</v>
      </c>
      <c r="F15" s="152" cm="1">
        <f t="array" ref="F15">INDEX('MunicFlex 26-27'!D$7:D$22,Table5[[#This Row],[Src energy row]])</f>
        <v>733.19</v>
      </c>
      <c r="G15" s="152" cm="1">
        <f t="array" ref="G15">INDEX('MunicFlex 26-27'!F$7:F$22,Table5[[#This Row],[Src energy row]])</f>
        <v>183.29</v>
      </c>
      <c r="H15" s="152" cm="1">
        <f t="array" ref="H15">INDEX('MunicFlex 26-27'!H$7:H$22,Table5[[#This Row],[Src energy row]])</f>
        <v>122.2</v>
      </c>
      <c r="I15" s="152" cm="1">
        <f t="array" ref="I15">INDEX('MunicFlex 26-27'!J$7:J$22,Table5[[#This Row],[Src energy row]])</f>
        <v>304.27999999999997</v>
      </c>
      <c r="J15" s="152" cm="1">
        <f t="array" ref="J15">INDEX('MunicFlex 26-27'!L$7:L$22,Table5[[#This Row],[Src energy row]])</f>
        <v>171.07</v>
      </c>
      <c r="K15" s="152" cm="1">
        <f t="array" ref="K15">INDEX('MunicFlex 26-27'!N$7:N$22,Table5[[#This Row],[Src energy row]])</f>
        <v>122.2</v>
      </c>
      <c r="L15" s="152" cm="1">
        <f t="array" ref="L15">INDEX('MunicFlex 26-27'!P$7:P$22,Table5[[#This Row],[Src energy row]])</f>
        <v>24.58</v>
      </c>
      <c r="M15" s="152" cm="1">
        <f t="array" ref="M15">INDEX('MunicFlex 26-27'!R$7:R$22,Table5[[#This Row],[Src energy row]])</f>
        <v>11.72</v>
      </c>
      <c r="N15" s="152" cm="1">
        <f t="array" ref="N15">INDEX('MunicFlex 26-27'!T$7:T$22,Table5[[#This Row],[Src energy row]])</f>
        <v>11.35</v>
      </c>
      <c r="O15" s="154" cm="1">
        <f t="array" ref="O15">INDEX('MunicFlex 26-27'!M$29:M$32,Table5[[#This Row],[Src voltage idx]])</f>
        <v>0.44</v>
      </c>
      <c r="P15" s="154" cm="1">
        <f t="array" ref="P15">INDEX('MunicFlex 26-27'!D$29:D$32,Table5[[#This Row],[Src voltage idx]])</f>
        <v>40.299999999999997</v>
      </c>
      <c r="Q15" s="154" cm="1">
        <f t="array" ref="Q15">INDEX('MunicFlex 26-27'!F$29:F$32,Table5[[#This Row],[Src voltage idx]])</f>
        <v>26.89</v>
      </c>
      <c r="R15" s="154" cm="1">
        <f t="array" ref="R15">INDEX('MunicFlex 26-27'!H$29:H$32,Table5[[#This Row],[Src voltage idx]])</f>
        <v>0</v>
      </c>
      <c r="S15" s="158" cm="1">
        <f t="array" ref="S15">INDEX('MunicFlex 26-27'!D$38:D$42,Table5[[#This Row],[Src category idx]])</f>
        <v>219.79</v>
      </c>
      <c r="T15" s="158" cm="1">
        <f t="array" ref="T15">INDEX('MunicFlex 26-27'!F$38:F$42,Table5[[#This Row],[Src category idx]])</f>
        <v>21.44</v>
      </c>
      <c r="U15" s="158">
        <f>'MunicFlex 26-27'!$B$52</f>
        <v>5.47</v>
      </c>
      <c r="V15" s="158">
        <f>'MunicFlex 26-27'!$K$38</f>
        <v>35.1</v>
      </c>
      <c r="W15" s="159">
        <f>'MunicFlex 26-27'!$M$38</f>
        <v>0</v>
      </c>
      <c r="X15" s="170" cm="1">
        <f t="array" ref="X15">MATCH(Table5[[#This Row],[Transmission zone]],SUBSTITUTE('MunicFlex 26-27'!$B$7:$B$22,CHAR(10),""),0)+MATCH(Table5[[#This Row],[Voltage]],'MunicFlex 26-27'!$C$7:$C$10,0)-1</f>
        <v>2</v>
      </c>
      <c r="Y15" s="170">
        <f>MATCH(Table5[[#This Row],[Voltage]],'MunicFlex 26-27'!$B$29:$B$32,0)</f>
        <v>2</v>
      </c>
      <c r="Z15" s="170">
        <f>MATCH(Table5[[#This Row],[Customer category]],'MunicFlex 26-27'!$B$38:$B$42,0)</f>
        <v>4</v>
      </c>
      <c r="AA15" s="32"/>
      <c r="AB15" s="32"/>
      <c r="AC15" s="32"/>
    </row>
    <row r="16" spans="1:30" ht="15" customHeight="1" x14ac:dyDescent="0.3">
      <c r="A16" s="28" t="str">
        <f>Table5[[#This Row],[Tariff]]&amp;Table5[[#This Row],[Transmission zone]]&amp;Table5[[#This Row],[Voltage]]&amp;Table5[[#This Row],[Customer category]]</f>
        <v>Municflex≤ 300km≥ 500V &amp; &lt; 66kVKey customers</v>
      </c>
      <c r="B16" s="28" t="s">
        <v>647</v>
      </c>
      <c r="C16" s="29" t="s">
        <v>3</v>
      </c>
      <c r="D16" s="30" t="s">
        <v>13</v>
      </c>
      <c r="E16" s="31" t="s">
        <v>213</v>
      </c>
      <c r="F16" s="160" cm="1">
        <f t="array" ref="F16">INDEX('MunicFlex 26-27'!D$7:D$22,Table5[[#This Row],[Src energy row]])</f>
        <v>733.19</v>
      </c>
      <c r="G16" s="160" cm="1">
        <f t="array" ref="G16">INDEX('MunicFlex 26-27'!F$7:F$22,Table5[[#This Row],[Src energy row]])</f>
        <v>183.29</v>
      </c>
      <c r="H16" s="160" cm="1">
        <f t="array" ref="H16">INDEX('MunicFlex 26-27'!H$7:H$22,Table5[[#This Row],[Src energy row]])</f>
        <v>122.2</v>
      </c>
      <c r="I16" s="160" cm="1">
        <f t="array" ref="I16">INDEX('MunicFlex 26-27'!J$7:J$22,Table5[[#This Row],[Src energy row]])</f>
        <v>304.27999999999997</v>
      </c>
      <c r="J16" s="160" cm="1">
        <f t="array" ref="J16">INDEX('MunicFlex 26-27'!L$7:L$22,Table5[[#This Row],[Src energy row]])</f>
        <v>171.07</v>
      </c>
      <c r="K16" s="160" cm="1">
        <f t="array" ref="K16">INDEX('MunicFlex 26-27'!N$7:N$22,Table5[[#This Row],[Src energy row]])</f>
        <v>122.2</v>
      </c>
      <c r="L16" s="160" cm="1">
        <f t="array" ref="L16">INDEX('MunicFlex 26-27'!P$7:P$22,Table5[[#This Row],[Src energy row]])</f>
        <v>24.58</v>
      </c>
      <c r="M16" s="160" cm="1">
        <f t="array" ref="M16">INDEX('MunicFlex 26-27'!R$7:R$22,Table5[[#This Row],[Src energy row]])</f>
        <v>11.72</v>
      </c>
      <c r="N16" s="160" cm="1">
        <f t="array" ref="N16">INDEX('MunicFlex 26-27'!T$7:T$22,Table5[[#This Row],[Src energy row]])</f>
        <v>11.35</v>
      </c>
      <c r="O16" s="153" cm="1">
        <f t="array" ref="O16">INDEX('MunicFlex 26-27'!M$29:M$32,Table5[[#This Row],[Src voltage idx]])</f>
        <v>0.44</v>
      </c>
      <c r="P16" s="154" cm="1">
        <f t="array" ref="P16">INDEX('MunicFlex 26-27'!D$29:D$32,Table5[[#This Row],[Src voltage idx]])</f>
        <v>40.299999999999997</v>
      </c>
      <c r="Q16" s="154" cm="1">
        <f t="array" ref="Q16">INDEX('MunicFlex 26-27'!F$29:F$32,Table5[[#This Row],[Src voltage idx]])</f>
        <v>26.89</v>
      </c>
      <c r="R16" s="154" cm="1">
        <f t="array" ref="R16">INDEX('MunicFlex 26-27'!H$29:H$32,Table5[[#This Row],[Src voltage idx]])</f>
        <v>0</v>
      </c>
      <c r="S16" s="155" cm="1">
        <f t="array" ref="S16">INDEX('MunicFlex 26-27'!D$38:D$42,Table5[[#This Row],[Src category idx]])</f>
        <v>1238.27</v>
      </c>
      <c r="T16" s="155" cm="1">
        <f t="array" ref="T16">INDEX('MunicFlex 26-27'!F$38:F$42,Table5[[#This Row],[Src category idx]])</f>
        <v>21.44</v>
      </c>
      <c r="U16" s="155">
        <f>'MunicFlex 26-27'!$B$52</f>
        <v>5.47</v>
      </c>
      <c r="V16" s="155">
        <f>'MunicFlex 26-27'!$K$38</f>
        <v>35.1</v>
      </c>
      <c r="W16" s="156">
        <f>'MunicFlex 26-27'!$M$38</f>
        <v>0</v>
      </c>
      <c r="X16" s="170" cm="1">
        <f t="array" ref="X16">MATCH(Table5[[#This Row],[Transmission zone]],SUBSTITUTE('MunicFlex 26-27'!$B$7:$B$22,CHAR(10),""),0)+MATCH(Table5[[#This Row],[Voltage]],'MunicFlex 26-27'!$C$7:$C$10,0)-1</f>
        <v>2</v>
      </c>
      <c r="Y16" s="170">
        <f>MATCH(Table5[[#This Row],[Voltage]],'MunicFlex 26-27'!$B$29:$B$32,0)</f>
        <v>2</v>
      </c>
      <c r="Z16" s="170">
        <f>MATCH(Table5[[#This Row],[Customer category]],'MunicFlex 26-27'!$B$38:$B$42,0)</f>
        <v>5</v>
      </c>
      <c r="AA16" s="32"/>
      <c r="AB16" s="32"/>
      <c r="AC16" s="32"/>
    </row>
    <row r="17" spans="1:36" ht="15" customHeight="1" x14ac:dyDescent="0.3">
      <c r="A17" s="28" t="str">
        <f>Table5[[#This Row],[Tariff]]&amp;Table5[[#This Row],[Transmission zone]]&amp;Table5[[#This Row],[Voltage]]&amp;Table5[[#This Row],[Customer category]]</f>
        <v>Municflex≤ 300km≥ 66kV &amp; ≤ 132kV≤ 100 kVA</v>
      </c>
      <c r="B17" s="28" t="s">
        <v>647</v>
      </c>
      <c r="C17" s="29" t="s">
        <v>3</v>
      </c>
      <c r="D17" s="30" t="s">
        <v>21</v>
      </c>
      <c r="E17" s="31" t="s">
        <v>204</v>
      </c>
      <c r="F17" s="160" cm="1">
        <f t="array" ref="F17">INDEX('MunicFlex 26-27'!D$7:D$22,Table5[[#This Row],[Src energy row]])</f>
        <v>680.35</v>
      </c>
      <c r="G17" s="160" cm="1">
        <f t="array" ref="G17">INDEX('MunicFlex 26-27'!F$7:F$22,Table5[[#This Row],[Src energy row]])</f>
        <v>170.09</v>
      </c>
      <c r="H17" s="160" cm="1">
        <f t="array" ref="H17">INDEX('MunicFlex 26-27'!H$7:H$22,Table5[[#This Row],[Src energy row]])</f>
        <v>113.38</v>
      </c>
      <c r="I17" s="160" cm="1">
        <f t="array" ref="I17">INDEX('MunicFlex 26-27'!J$7:J$22,Table5[[#This Row],[Src energy row]])</f>
        <v>282.36</v>
      </c>
      <c r="J17" s="160" cm="1">
        <f t="array" ref="J17">INDEX('MunicFlex 26-27'!L$7:L$22,Table5[[#This Row],[Src energy row]])</f>
        <v>158.76</v>
      </c>
      <c r="K17" s="160" cm="1">
        <f t="array" ref="K17">INDEX('MunicFlex 26-27'!N$7:N$22,Table5[[#This Row],[Src energy row]])</f>
        <v>113.38</v>
      </c>
      <c r="L17" s="160" cm="1">
        <f t="array" ref="L17">INDEX('MunicFlex 26-27'!P$7:P$22,Table5[[#This Row],[Src energy row]])</f>
        <v>22.82</v>
      </c>
      <c r="M17" s="160" cm="1">
        <f t="array" ref="M17">INDEX('MunicFlex 26-27'!R$7:R$22,Table5[[#This Row],[Src energy row]])</f>
        <v>9.82</v>
      </c>
      <c r="N17" s="160" cm="1">
        <f t="array" ref="N17">INDEX('MunicFlex 26-27'!T$7:T$22,Table5[[#This Row],[Src energy row]])</f>
        <v>10.36</v>
      </c>
      <c r="O17" s="153" cm="1">
        <f t="array" ref="O17">INDEX('MunicFlex 26-27'!M$29:M$32,Table5[[#This Row],[Src voltage idx]])</f>
        <v>0.4</v>
      </c>
      <c r="P17" s="154" cm="1">
        <f t="array" ref="P17">INDEX('MunicFlex 26-27'!D$29:D$32,Table5[[#This Row],[Src voltage idx]])</f>
        <v>17.7</v>
      </c>
      <c r="Q17" s="154" cm="1">
        <f t="array" ref="Q17">INDEX('MunicFlex 26-27'!F$29:F$32,Table5[[#This Row],[Src voltage idx]])</f>
        <v>10.46</v>
      </c>
      <c r="R17" s="154" cm="1">
        <f t="array" ref="R17">INDEX('MunicFlex 26-27'!H$29:H$32,Table5[[#This Row],[Src voltage idx]])</f>
        <v>2.4300000000000002</v>
      </c>
      <c r="S17" s="155" cm="1">
        <f t="array" ref="S17">INDEX('MunicFlex 26-27'!D$38:D$42,Table5[[#This Row],[Src category idx]])</f>
        <v>15.22</v>
      </c>
      <c r="T17" s="158" cm="1">
        <f t="array" ref="T17">INDEX('MunicFlex 26-27'!F$38:F$42,Table5[[#This Row],[Src category idx]])</f>
        <v>0.82</v>
      </c>
      <c r="U17" s="155">
        <f>'MunicFlex 26-27'!$B$52</f>
        <v>5.47</v>
      </c>
      <c r="V17" s="155">
        <f>'MunicFlex 26-27'!$K$38</f>
        <v>35.1</v>
      </c>
      <c r="W17" s="156">
        <f>'MunicFlex 26-27'!$M$38</f>
        <v>0</v>
      </c>
      <c r="X17" s="170" cm="1">
        <f t="array" ref="X17">MATCH(Table5[[#This Row],[Transmission zone]],SUBSTITUTE('MunicFlex 26-27'!$B$7:$B$22,CHAR(10),""),0)+MATCH(Table5[[#This Row],[Voltage]],'MunicFlex 26-27'!$C$7:$C$10,0)-1</f>
        <v>3</v>
      </c>
      <c r="Y17" s="170">
        <f>MATCH(Table5[[#This Row],[Voltage]],'MunicFlex 26-27'!$B$29:$B$32,0)</f>
        <v>3</v>
      </c>
      <c r="Z17" s="170">
        <f>MATCH(Table5[[#This Row],[Customer category]],'MunicFlex 26-27'!$B$38:$B$42,0)</f>
        <v>1</v>
      </c>
      <c r="AA17" s="32"/>
      <c r="AB17" s="32"/>
      <c r="AC17" s="32"/>
    </row>
    <row r="18" spans="1:36" ht="15" customHeight="1" x14ac:dyDescent="0.3">
      <c r="A18" s="28" t="str">
        <f>Table5[[#This Row],[Tariff]]&amp;Table5[[#This Row],[Transmission zone]]&amp;Table5[[#This Row],[Voltage]]&amp;Table5[[#This Row],[Customer category]]</f>
        <v>Municflex≤ 300km≥ 66kV &amp; ≤ 132kV&gt; 100 kVA &amp; ≤ 500 kVA</v>
      </c>
      <c r="B18" s="28" t="s">
        <v>647</v>
      </c>
      <c r="C18" s="161" t="s">
        <v>3</v>
      </c>
      <c r="D18" s="30" t="s">
        <v>21</v>
      </c>
      <c r="E18" s="31" t="s">
        <v>207</v>
      </c>
      <c r="F18" s="151" cm="1">
        <f t="array" ref="F18">INDEX('MunicFlex 26-27'!D$7:D$22,Table5[[#This Row],[Src energy row]])</f>
        <v>680.35</v>
      </c>
      <c r="G18" s="151" cm="1">
        <f t="array" ref="G18">INDEX('MunicFlex 26-27'!F$7:F$22,Table5[[#This Row],[Src energy row]])</f>
        <v>170.09</v>
      </c>
      <c r="H18" s="151" cm="1">
        <f t="array" ref="H18">INDEX('MunicFlex 26-27'!H$7:H$22,Table5[[#This Row],[Src energy row]])</f>
        <v>113.38</v>
      </c>
      <c r="I18" s="151" cm="1">
        <f t="array" ref="I18">INDEX('MunicFlex 26-27'!J$7:J$22,Table5[[#This Row],[Src energy row]])</f>
        <v>282.36</v>
      </c>
      <c r="J18" s="151" cm="1">
        <f t="array" ref="J18">INDEX('MunicFlex 26-27'!L$7:L$22,Table5[[#This Row],[Src energy row]])</f>
        <v>158.76</v>
      </c>
      <c r="K18" s="151" cm="1">
        <f t="array" ref="K18">INDEX('MunicFlex 26-27'!N$7:N$22,Table5[[#This Row],[Src energy row]])</f>
        <v>113.38</v>
      </c>
      <c r="L18" s="151" cm="1">
        <f t="array" ref="L18">INDEX('MunicFlex 26-27'!P$7:P$22,Table5[[#This Row],[Src energy row]])</f>
        <v>22.82</v>
      </c>
      <c r="M18" s="151" cm="1">
        <f t="array" ref="M18">INDEX('MunicFlex 26-27'!R$7:R$22,Table5[[#This Row],[Src energy row]])</f>
        <v>9.82</v>
      </c>
      <c r="N18" s="152" cm="1">
        <f t="array" ref="N18">INDEX('MunicFlex 26-27'!T$7:T$22,Table5[[#This Row],[Src energy row]])</f>
        <v>10.36</v>
      </c>
      <c r="O18" s="153" cm="1">
        <f t="array" ref="O18">INDEX('MunicFlex 26-27'!M$29:M$32,Table5[[#This Row],[Src voltage idx]])</f>
        <v>0.4</v>
      </c>
      <c r="P18" s="154" cm="1">
        <f t="array" ref="P18">INDEX('MunicFlex 26-27'!D$29:D$32,Table5[[#This Row],[Src voltage idx]])</f>
        <v>17.7</v>
      </c>
      <c r="Q18" s="154" cm="1">
        <f t="array" ref="Q18">INDEX('MunicFlex 26-27'!F$29:F$32,Table5[[#This Row],[Src voltage idx]])</f>
        <v>10.46</v>
      </c>
      <c r="R18" s="154" cm="1">
        <f t="array" ref="R18">INDEX('MunicFlex 26-27'!H$29:H$32,Table5[[#This Row],[Src voltage idx]])</f>
        <v>2.4300000000000002</v>
      </c>
      <c r="S18" s="155" cm="1">
        <f t="array" ref="S18">INDEX('MunicFlex 26-27'!D$38:D$42,Table5[[#This Row],[Src category idx]])</f>
        <v>71.17</v>
      </c>
      <c r="T18" s="155" cm="1">
        <f t="array" ref="T18">INDEX('MunicFlex 26-27'!F$38:F$42,Table5[[#This Row],[Src category idx]])</f>
        <v>13.72</v>
      </c>
      <c r="U18" s="153">
        <f>'MunicFlex 26-27'!$B$52</f>
        <v>5.47</v>
      </c>
      <c r="V18" s="153">
        <f>'MunicFlex 26-27'!$K$38</f>
        <v>35.1</v>
      </c>
      <c r="W18" s="156">
        <f>'MunicFlex 26-27'!$M$38</f>
        <v>0</v>
      </c>
      <c r="X18" s="170" cm="1">
        <f t="array" ref="X18">MATCH(Table5[[#This Row],[Transmission zone]],SUBSTITUTE('MunicFlex 26-27'!$B$7:$B$22,CHAR(10),""),0)+MATCH(Table5[[#This Row],[Voltage]],'MunicFlex 26-27'!$C$7:$C$10,0)-1</f>
        <v>3</v>
      </c>
      <c r="Y18" s="170">
        <f>MATCH(Table5[[#This Row],[Voltage]],'MunicFlex 26-27'!$B$29:$B$32,0)</f>
        <v>3</v>
      </c>
      <c r="Z18" s="170">
        <f>MATCH(Table5[[#This Row],[Customer category]],'MunicFlex 26-27'!$B$38:$B$42,0)</f>
        <v>2</v>
      </c>
      <c r="AA18" s="36"/>
      <c r="AB18" s="36"/>
      <c r="AE18" s="32"/>
      <c r="AF18" s="32"/>
      <c r="AG18" s="32"/>
      <c r="AH18" s="32"/>
      <c r="AI18" s="32"/>
      <c r="AJ18" s="32"/>
    </row>
    <row r="19" spans="1:36" ht="15" customHeight="1" x14ac:dyDescent="0.3">
      <c r="A19" s="28" t="str">
        <f>Table5[[#This Row],[Tariff]]&amp;Table5[[#This Row],[Transmission zone]]&amp;Table5[[#This Row],[Voltage]]&amp;Table5[[#This Row],[Customer category]]</f>
        <v>Municflex≤ 300km≥ 66kV &amp; ≤ 132kV&gt; 500 kVA &amp; ≤ 1 MVA</v>
      </c>
      <c r="B19" s="28" t="s">
        <v>647</v>
      </c>
      <c r="C19" s="161" t="s">
        <v>3</v>
      </c>
      <c r="D19" s="30" t="s">
        <v>21</v>
      </c>
      <c r="E19" s="31" t="s">
        <v>210</v>
      </c>
      <c r="F19" s="160" cm="1">
        <f t="array" ref="F19">INDEX('MunicFlex 26-27'!D$7:D$22,Table5[[#This Row],[Src energy row]])</f>
        <v>680.35</v>
      </c>
      <c r="G19" s="160" cm="1">
        <f t="array" ref="G19">INDEX('MunicFlex 26-27'!F$7:F$22,Table5[[#This Row],[Src energy row]])</f>
        <v>170.09</v>
      </c>
      <c r="H19" s="160" cm="1">
        <f t="array" ref="H19">INDEX('MunicFlex 26-27'!H$7:H$22,Table5[[#This Row],[Src energy row]])</f>
        <v>113.38</v>
      </c>
      <c r="I19" s="160" cm="1">
        <f t="array" ref="I19">INDEX('MunicFlex 26-27'!J$7:J$22,Table5[[#This Row],[Src energy row]])</f>
        <v>282.36</v>
      </c>
      <c r="J19" s="160" cm="1">
        <f t="array" ref="J19">INDEX('MunicFlex 26-27'!L$7:L$22,Table5[[#This Row],[Src energy row]])</f>
        <v>158.76</v>
      </c>
      <c r="K19" s="160" cm="1">
        <f t="array" ref="K19">INDEX('MunicFlex 26-27'!N$7:N$22,Table5[[#This Row],[Src energy row]])</f>
        <v>113.38</v>
      </c>
      <c r="L19" s="160" cm="1">
        <f t="array" ref="L19">INDEX('MunicFlex 26-27'!P$7:P$22,Table5[[#This Row],[Src energy row]])</f>
        <v>22.82</v>
      </c>
      <c r="M19" s="160" cm="1">
        <f t="array" ref="M19">INDEX('MunicFlex 26-27'!R$7:R$22,Table5[[#This Row],[Src energy row]])</f>
        <v>9.82</v>
      </c>
      <c r="N19" s="160" cm="1">
        <f t="array" ref="N19">INDEX('MunicFlex 26-27'!T$7:T$22,Table5[[#This Row],[Src energy row]])</f>
        <v>10.36</v>
      </c>
      <c r="O19" s="153" cm="1">
        <f t="array" ref="O19">INDEX('MunicFlex 26-27'!M$29:M$32,Table5[[#This Row],[Src voltage idx]])</f>
        <v>0.4</v>
      </c>
      <c r="P19" s="154" cm="1">
        <f t="array" ref="P19">INDEX('MunicFlex 26-27'!D$29:D$32,Table5[[#This Row],[Src voltage idx]])</f>
        <v>17.7</v>
      </c>
      <c r="Q19" s="154" cm="1">
        <f t="array" ref="Q19">INDEX('MunicFlex 26-27'!F$29:F$32,Table5[[#This Row],[Src voltage idx]])</f>
        <v>10.46</v>
      </c>
      <c r="R19" s="154" cm="1">
        <f t="array" ref="R19">INDEX('MunicFlex 26-27'!H$29:H$32,Table5[[#This Row],[Src voltage idx]])</f>
        <v>2.4300000000000002</v>
      </c>
      <c r="S19" s="155" cm="1">
        <f t="array" ref="S19">INDEX('MunicFlex 26-27'!D$38:D$42,Table5[[#This Row],[Src category idx]])</f>
        <v>219.79</v>
      </c>
      <c r="T19" s="158" cm="1">
        <f t="array" ref="T19">INDEX('MunicFlex 26-27'!F$38:F$42,Table5[[#This Row],[Src category idx]])</f>
        <v>21.44</v>
      </c>
      <c r="U19" s="155">
        <f>'MunicFlex 26-27'!$B$52</f>
        <v>5.47</v>
      </c>
      <c r="V19" s="155">
        <f>'MunicFlex 26-27'!$K$38</f>
        <v>35.1</v>
      </c>
      <c r="W19" s="156">
        <f>'MunicFlex 26-27'!$M$38</f>
        <v>0</v>
      </c>
      <c r="X19" s="170" cm="1">
        <f t="array" ref="X19">MATCH(Table5[[#This Row],[Transmission zone]],SUBSTITUTE('MunicFlex 26-27'!$B$7:$B$22,CHAR(10),""),0)+MATCH(Table5[[#This Row],[Voltage]],'MunicFlex 26-27'!$C$7:$C$10,0)-1</f>
        <v>3</v>
      </c>
      <c r="Y19" s="170">
        <f>MATCH(Table5[[#This Row],[Voltage]],'MunicFlex 26-27'!$B$29:$B$32,0)</f>
        <v>3</v>
      </c>
      <c r="Z19" s="170">
        <f>MATCH(Table5[[#This Row],[Customer category]],'MunicFlex 26-27'!$B$38:$B$42,0)</f>
        <v>3</v>
      </c>
      <c r="AA19" s="36"/>
      <c r="AB19" s="36"/>
      <c r="AE19" s="32"/>
      <c r="AF19" s="32"/>
      <c r="AG19" s="32"/>
      <c r="AH19" s="32"/>
      <c r="AI19" s="32"/>
      <c r="AJ19" s="32"/>
    </row>
    <row r="20" spans="1:36" ht="15" customHeight="1" x14ac:dyDescent="0.3">
      <c r="A20" s="28" t="str">
        <f>Table5[[#This Row],[Tariff]]&amp;Table5[[#This Row],[Transmission zone]]&amp;Table5[[#This Row],[Voltage]]&amp;Table5[[#This Row],[Customer category]]</f>
        <v>Municflex≤ 300km≥ 66kV &amp; ≤ 132kV&gt; 1 MVA</v>
      </c>
      <c r="B20" s="28" t="s">
        <v>647</v>
      </c>
      <c r="C20" s="161" t="s">
        <v>3</v>
      </c>
      <c r="D20" s="34" t="s">
        <v>21</v>
      </c>
      <c r="E20" s="35" t="s">
        <v>212</v>
      </c>
      <c r="F20" s="152" cm="1">
        <f t="array" ref="F20">INDEX('MunicFlex 26-27'!D$7:D$22,Table5[[#This Row],[Src energy row]])</f>
        <v>680.35</v>
      </c>
      <c r="G20" s="152" cm="1">
        <f t="array" ref="G20">INDEX('MunicFlex 26-27'!F$7:F$22,Table5[[#This Row],[Src energy row]])</f>
        <v>170.09</v>
      </c>
      <c r="H20" s="152" cm="1">
        <f t="array" ref="H20">INDEX('MunicFlex 26-27'!H$7:H$22,Table5[[#This Row],[Src energy row]])</f>
        <v>113.38</v>
      </c>
      <c r="I20" s="152" cm="1">
        <f t="array" ref="I20">INDEX('MunicFlex 26-27'!J$7:J$22,Table5[[#This Row],[Src energy row]])</f>
        <v>282.36</v>
      </c>
      <c r="J20" s="152" cm="1">
        <f t="array" ref="J20">INDEX('MunicFlex 26-27'!L$7:L$22,Table5[[#This Row],[Src energy row]])</f>
        <v>158.76</v>
      </c>
      <c r="K20" s="152" cm="1">
        <f t="array" ref="K20">INDEX('MunicFlex 26-27'!N$7:N$22,Table5[[#This Row],[Src energy row]])</f>
        <v>113.38</v>
      </c>
      <c r="L20" s="152" cm="1">
        <f t="array" ref="L20">INDEX('MunicFlex 26-27'!P$7:P$22,Table5[[#This Row],[Src energy row]])</f>
        <v>22.82</v>
      </c>
      <c r="M20" s="152" cm="1">
        <f t="array" ref="M20">INDEX('MunicFlex 26-27'!R$7:R$22,Table5[[#This Row],[Src energy row]])</f>
        <v>9.82</v>
      </c>
      <c r="N20" s="152" cm="1">
        <f t="array" ref="N20">INDEX('MunicFlex 26-27'!T$7:T$22,Table5[[#This Row],[Src energy row]])</f>
        <v>10.36</v>
      </c>
      <c r="O20" s="154" cm="1">
        <f t="array" ref="O20">INDEX('MunicFlex 26-27'!M$29:M$32,Table5[[#This Row],[Src voltage idx]])</f>
        <v>0.4</v>
      </c>
      <c r="P20" s="154" cm="1">
        <f t="array" ref="P20">INDEX('MunicFlex 26-27'!D$29:D$32,Table5[[#This Row],[Src voltage idx]])</f>
        <v>17.7</v>
      </c>
      <c r="Q20" s="154" cm="1">
        <f t="array" ref="Q20">INDEX('MunicFlex 26-27'!F$29:F$32,Table5[[#This Row],[Src voltage idx]])</f>
        <v>10.46</v>
      </c>
      <c r="R20" s="154" cm="1">
        <f t="array" ref="R20">INDEX('MunicFlex 26-27'!H$29:H$32,Table5[[#This Row],[Src voltage idx]])</f>
        <v>2.4300000000000002</v>
      </c>
      <c r="S20" s="158" cm="1">
        <f t="array" ref="S20">INDEX('MunicFlex 26-27'!D$38:D$42,Table5[[#This Row],[Src category idx]])</f>
        <v>219.79</v>
      </c>
      <c r="T20" s="158" cm="1">
        <f t="array" ref="T20">INDEX('MunicFlex 26-27'!F$38:F$42,Table5[[#This Row],[Src category idx]])</f>
        <v>21.44</v>
      </c>
      <c r="U20" s="158">
        <f>'MunicFlex 26-27'!$B$52</f>
        <v>5.47</v>
      </c>
      <c r="V20" s="158">
        <f>'MunicFlex 26-27'!$K$38</f>
        <v>35.1</v>
      </c>
      <c r="W20" s="159">
        <f>'MunicFlex 26-27'!$M$38</f>
        <v>0</v>
      </c>
      <c r="X20" s="170" cm="1">
        <f t="array" ref="X20">MATCH(Table5[[#This Row],[Transmission zone]],SUBSTITUTE('MunicFlex 26-27'!$B$7:$B$22,CHAR(10),""),0)+MATCH(Table5[[#This Row],[Voltage]],'MunicFlex 26-27'!$C$7:$C$10,0)-1</f>
        <v>3</v>
      </c>
      <c r="Y20" s="170">
        <f>MATCH(Table5[[#This Row],[Voltage]],'MunicFlex 26-27'!$B$29:$B$32,0)</f>
        <v>3</v>
      </c>
      <c r="Z20" s="170">
        <f>MATCH(Table5[[#This Row],[Customer category]],'MunicFlex 26-27'!$B$38:$B$42,0)</f>
        <v>4</v>
      </c>
    </row>
    <row r="21" spans="1:36" ht="15" customHeight="1" x14ac:dyDescent="0.3">
      <c r="A21" s="28" t="str">
        <f>Table5[[#This Row],[Tariff]]&amp;Table5[[#This Row],[Transmission zone]]&amp;Table5[[#This Row],[Voltage]]&amp;Table5[[#This Row],[Customer category]]</f>
        <v>Municflex≤ 300km≥ 66kV &amp; ≤ 132kVKey customers</v>
      </c>
      <c r="B21" s="28" t="s">
        <v>647</v>
      </c>
      <c r="C21" s="161" t="s">
        <v>3</v>
      </c>
      <c r="D21" s="34" t="s">
        <v>21</v>
      </c>
      <c r="E21" s="35" t="s">
        <v>213</v>
      </c>
      <c r="F21" s="152" cm="1">
        <f t="array" ref="F21">INDEX('MunicFlex 26-27'!D$7:D$22,Table5[[#This Row],[Src energy row]])</f>
        <v>680.35</v>
      </c>
      <c r="G21" s="152" cm="1">
        <f t="array" ref="G21">INDEX('MunicFlex 26-27'!F$7:F$22,Table5[[#This Row],[Src energy row]])</f>
        <v>170.09</v>
      </c>
      <c r="H21" s="152" cm="1">
        <f t="array" ref="H21">INDEX('MunicFlex 26-27'!H$7:H$22,Table5[[#This Row],[Src energy row]])</f>
        <v>113.38</v>
      </c>
      <c r="I21" s="152" cm="1">
        <f t="array" ref="I21">INDEX('MunicFlex 26-27'!J$7:J$22,Table5[[#This Row],[Src energy row]])</f>
        <v>282.36</v>
      </c>
      <c r="J21" s="152" cm="1">
        <f t="array" ref="J21">INDEX('MunicFlex 26-27'!L$7:L$22,Table5[[#This Row],[Src energy row]])</f>
        <v>158.76</v>
      </c>
      <c r="K21" s="152" cm="1">
        <f t="array" ref="K21">INDEX('MunicFlex 26-27'!N$7:N$22,Table5[[#This Row],[Src energy row]])</f>
        <v>113.38</v>
      </c>
      <c r="L21" s="152" cm="1">
        <f t="array" ref="L21">INDEX('MunicFlex 26-27'!P$7:P$22,Table5[[#This Row],[Src energy row]])</f>
        <v>22.82</v>
      </c>
      <c r="M21" s="152" cm="1">
        <f t="array" ref="M21">INDEX('MunicFlex 26-27'!R$7:R$22,Table5[[#This Row],[Src energy row]])</f>
        <v>9.82</v>
      </c>
      <c r="N21" s="152" cm="1">
        <f t="array" ref="N21">INDEX('MunicFlex 26-27'!T$7:T$22,Table5[[#This Row],[Src energy row]])</f>
        <v>10.36</v>
      </c>
      <c r="O21" s="154" cm="1">
        <f t="array" ref="O21">INDEX('MunicFlex 26-27'!M$29:M$32,Table5[[#This Row],[Src voltage idx]])</f>
        <v>0.4</v>
      </c>
      <c r="P21" s="154" cm="1">
        <f t="array" ref="P21">INDEX('MunicFlex 26-27'!D$29:D$32,Table5[[#This Row],[Src voltage idx]])</f>
        <v>17.7</v>
      </c>
      <c r="Q21" s="154" cm="1">
        <f t="array" ref="Q21">INDEX('MunicFlex 26-27'!F$29:F$32,Table5[[#This Row],[Src voltage idx]])</f>
        <v>10.46</v>
      </c>
      <c r="R21" s="154" cm="1">
        <f t="array" ref="R21">INDEX('MunicFlex 26-27'!H$29:H$32,Table5[[#This Row],[Src voltage idx]])</f>
        <v>2.4300000000000002</v>
      </c>
      <c r="S21" s="158" cm="1">
        <f t="array" ref="S21">INDEX('MunicFlex 26-27'!D$38:D$42,Table5[[#This Row],[Src category idx]])</f>
        <v>1238.27</v>
      </c>
      <c r="T21" s="158" cm="1">
        <f t="array" ref="T21">INDEX('MunicFlex 26-27'!F$38:F$42,Table5[[#This Row],[Src category idx]])</f>
        <v>21.44</v>
      </c>
      <c r="U21" s="158">
        <f>'MunicFlex 26-27'!$B$52</f>
        <v>5.47</v>
      </c>
      <c r="V21" s="158">
        <f>'MunicFlex 26-27'!$K$38</f>
        <v>35.1</v>
      </c>
      <c r="W21" s="159">
        <f>'MunicFlex 26-27'!$M$38</f>
        <v>0</v>
      </c>
      <c r="X21" s="170" cm="1">
        <f t="array" ref="X21">MATCH(Table5[[#This Row],[Transmission zone]],SUBSTITUTE('MunicFlex 26-27'!$B$7:$B$22,CHAR(10),""),0)+MATCH(Table5[[#This Row],[Voltage]],'MunicFlex 26-27'!$C$7:$C$10,0)-1</f>
        <v>3</v>
      </c>
      <c r="Y21" s="170">
        <f>MATCH(Table5[[#This Row],[Voltage]],'MunicFlex 26-27'!$B$29:$B$32,0)</f>
        <v>3</v>
      </c>
      <c r="Z21" s="170">
        <f>MATCH(Table5[[#This Row],[Customer category]],'MunicFlex 26-27'!$B$38:$B$42,0)</f>
        <v>5</v>
      </c>
    </row>
    <row r="22" spans="1:36" ht="15" customHeight="1" x14ac:dyDescent="0.4">
      <c r="A22" s="28" t="str">
        <f>Table5[[#This Row],[Tariff]]&amp;Table5[[#This Row],[Transmission zone]]&amp;Table5[[#This Row],[Voltage]]&amp;Table5[[#This Row],[Customer category]]</f>
        <v>Municflex&gt; 900km&lt; 500V≤ 100 kVA</v>
      </c>
      <c r="B22" s="28" t="s">
        <v>647</v>
      </c>
      <c r="C22" t="s">
        <v>94</v>
      </c>
      <c r="D22" s="34" t="s">
        <v>4</v>
      </c>
      <c r="E22" s="35" t="s">
        <v>204</v>
      </c>
      <c r="F22" s="157" cm="1">
        <f t="array" ref="F22">INDEX('MunicFlex 26-27'!D$7:D$22,Table5[[#This Row],[Src energy row]])</f>
        <v>781.01</v>
      </c>
      <c r="G22" s="157" cm="1">
        <f t="array" ref="G22">INDEX('MunicFlex 26-27'!F$7:F$22,Table5[[#This Row],[Src energy row]])</f>
        <v>195.25</v>
      </c>
      <c r="H22" s="157" cm="1">
        <f t="array" ref="H22">INDEX('MunicFlex 26-27'!H$7:H$22,Table5[[#This Row],[Src energy row]])</f>
        <v>130.16999999999999</v>
      </c>
      <c r="I22" s="157" cm="1">
        <f t="array" ref="I22">INDEX('MunicFlex 26-27'!J$7:J$22,Table5[[#This Row],[Src energy row]])</f>
        <v>324.11</v>
      </c>
      <c r="J22" s="157" cm="1">
        <f t="array" ref="J22">INDEX('MunicFlex 26-27'!L$7:L$22,Table5[[#This Row],[Src energy row]])</f>
        <v>182.24</v>
      </c>
      <c r="K22" s="157" cm="1">
        <f t="array" ref="K22">INDEX('MunicFlex 26-27'!N$7:N$22,Table5[[#This Row],[Src energy row]])</f>
        <v>130.16999999999999</v>
      </c>
      <c r="L22" s="157" cm="1">
        <f t="array" ref="L22">INDEX('MunicFlex 26-27'!P$7:P$22,Table5[[#This Row],[Src energy row]])</f>
        <v>25.42</v>
      </c>
      <c r="M22" s="157" cm="1">
        <f t="array" ref="M22">INDEX('MunicFlex 26-27'!R$7:R$22,Table5[[#This Row],[Src energy row]])</f>
        <v>5.0599999999999996</v>
      </c>
      <c r="N22" s="152" cm="1">
        <f t="array" ref="N22">INDEX('MunicFlex 26-27'!T$7:T$22,Table5[[#This Row],[Src energy row]])</f>
        <v>12.24</v>
      </c>
      <c r="O22" s="154" cm="1">
        <f t="array" ref="O22">INDEX('MunicFlex 26-27'!M$29:M$32,Table5[[#This Row],[Src voltage idx]])</f>
        <v>0.45</v>
      </c>
      <c r="P22" s="154" cm="1">
        <f t="array" ref="P22">INDEX('MunicFlex 26-27'!D$29:D$32,Table5[[#This Row],[Src voltage idx]])</f>
        <v>43.99</v>
      </c>
      <c r="Q22" s="154" cm="1">
        <f t="array" ref="Q22">INDEX('MunicFlex 26-27'!F$29:F$32,Table5[[#This Row],[Src voltage idx]])</f>
        <v>53.58</v>
      </c>
      <c r="R22" s="154" cm="1">
        <f t="array" ref="R22">INDEX('MunicFlex 26-27'!H$29:H$32,Table5[[#This Row],[Src voltage idx]])</f>
        <v>0</v>
      </c>
      <c r="S22" s="158" cm="1">
        <f t="array" ref="S22">INDEX('MunicFlex 26-27'!D$38:D$42,Table5[[#This Row],[Src category idx]])</f>
        <v>15.22</v>
      </c>
      <c r="T22" s="158" cm="1">
        <f t="array" ref="T22">INDEX('MunicFlex 26-27'!F$38:F$42,Table5[[#This Row],[Src category idx]])</f>
        <v>0.82</v>
      </c>
      <c r="U22" s="154">
        <f>'MunicFlex 26-27'!$B$52</f>
        <v>5.47</v>
      </c>
      <c r="V22" s="154">
        <f>'MunicFlex 26-27'!$K$38</f>
        <v>35.1</v>
      </c>
      <c r="W22" s="159">
        <f>'MunicFlex 26-27'!$M$38</f>
        <v>0</v>
      </c>
      <c r="X22" s="170" cm="1">
        <f t="array" ref="X22">MATCH(Table5[[#This Row],[Transmission zone]],SUBSTITUTE('MunicFlex 26-27'!$B$7:$B$22,CHAR(10),""),0)+MATCH(Table5[[#This Row],[Voltage]],'MunicFlex 26-27'!$C$7:$C$10,0)-1</f>
        <v>13</v>
      </c>
      <c r="Y22" s="170">
        <f>MATCH(Table5[[#This Row],[Voltage]],'MunicFlex 26-27'!$B$29:$B$32,0)</f>
        <v>1</v>
      </c>
      <c r="Z22" s="170">
        <f>MATCH(Table5[[#This Row],[Customer category]],'MunicFlex 26-27'!$B$38:$B$42,0)</f>
        <v>1</v>
      </c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5" customHeight="1" x14ac:dyDescent="0.3">
      <c r="A23" s="28" t="str">
        <f>Table5[[#This Row],[Tariff]]&amp;Table5[[#This Row],[Transmission zone]]&amp;Table5[[#This Row],[Voltage]]&amp;Table5[[#This Row],[Customer category]]</f>
        <v>Municflex&gt; 900km&lt; 500V&gt; 100 kVA &amp; ≤ 500 kVA</v>
      </c>
      <c r="B23" s="28" t="s">
        <v>647</v>
      </c>
      <c r="C23" t="s">
        <v>94</v>
      </c>
      <c r="D23" s="34" t="s">
        <v>4</v>
      </c>
      <c r="E23" s="35" t="s">
        <v>207</v>
      </c>
      <c r="F23" s="152" cm="1">
        <f t="array" ref="F23">INDEX('MunicFlex 26-27'!D$7:D$22,Table5[[#This Row],[Src energy row]])</f>
        <v>781.01</v>
      </c>
      <c r="G23" s="152" cm="1">
        <f t="array" ref="G23">INDEX('MunicFlex 26-27'!F$7:F$22,Table5[[#This Row],[Src energy row]])</f>
        <v>195.25</v>
      </c>
      <c r="H23" s="152" cm="1">
        <f t="array" ref="H23">INDEX('MunicFlex 26-27'!H$7:H$22,Table5[[#This Row],[Src energy row]])</f>
        <v>130.16999999999999</v>
      </c>
      <c r="I23" s="152" cm="1">
        <f t="array" ref="I23">INDEX('MunicFlex 26-27'!J$7:J$22,Table5[[#This Row],[Src energy row]])</f>
        <v>324.11</v>
      </c>
      <c r="J23" s="152" cm="1">
        <f t="array" ref="J23">INDEX('MunicFlex 26-27'!L$7:L$22,Table5[[#This Row],[Src energy row]])</f>
        <v>182.24</v>
      </c>
      <c r="K23" s="152" cm="1">
        <f t="array" ref="K23">INDEX('MunicFlex 26-27'!N$7:N$22,Table5[[#This Row],[Src energy row]])</f>
        <v>130.16999999999999</v>
      </c>
      <c r="L23" s="152" cm="1">
        <f t="array" ref="L23">INDEX('MunicFlex 26-27'!P$7:P$22,Table5[[#This Row],[Src energy row]])</f>
        <v>25.42</v>
      </c>
      <c r="M23" s="152" cm="1">
        <f t="array" ref="M23">INDEX('MunicFlex 26-27'!R$7:R$22,Table5[[#This Row],[Src energy row]])</f>
        <v>5.0599999999999996</v>
      </c>
      <c r="N23" s="152" cm="1">
        <f t="array" ref="N23">INDEX('MunicFlex 26-27'!T$7:T$22,Table5[[#This Row],[Src energy row]])</f>
        <v>12.24</v>
      </c>
      <c r="O23" s="154" cm="1">
        <f t="array" ref="O23">INDEX('MunicFlex 26-27'!M$29:M$32,Table5[[#This Row],[Src voltage idx]])</f>
        <v>0.45</v>
      </c>
      <c r="P23" s="154" cm="1">
        <f t="array" ref="P23">INDEX('MunicFlex 26-27'!D$29:D$32,Table5[[#This Row],[Src voltage idx]])</f>
        <v>43.99</v>
      </c>
      <c r="Q23" s="154" cm="1">
        <f t="array" ref="Q23">INDEX('MunicFlex 26-27'!F$29:F$32,Table5[[#This Row],[Src voltage idx]])</f>
        <v>53.58</v>
      </c>
      <c r="R23" s="154" cm="1">
        <f t="array" ref="R23">INDEX('MunicFlex 26-27'!H$29:H$32,Table5[[#This Row],[Src voltage idx]])</f>
        <v>0</v>
      </c>
      <c r="S23" s="158" cm="1">
        <f t="array" ref="S23">INDEX('MunicFlex 26-27'!D$38:D$42,Table5[[#This Row],[Src category idx]])</f>
        <v>71.17</v>
      </c>
      <c r="T23" s="158" cm="1">
        <f t="array" ref="T23">INDEX('MunicFlex 26-27'!F$38:F$42,Table5[[#This Row],[Src category idx]])</f>
        <v>13.72</v>
      </c>
      <c r="U23" s="158">
        <f>'MunicFlex 26-27'!$B$52</f>
        <v>5.47</v>
      </c>
      <c r="V23" s="158">
        <f>'MunicFlex 26-27'!$K$38</f>
        <v>35.1</v>
      </c>
      <c r="W23" s="159">
        <f>'MunicFlex 26-27'!$M$38</f>
        <v>0</v>
      </c>
      <c r="X23" s="170" cm="1">
        <f t="array" ref="X23">MATCH(Table5[[#This Row],[Transmission zone]],SUBSTITUTE('MunicFlex 26-27'!$B$7:$B$22,CHAR(10),""),0)+MATCH(Table5[[#This Row],[Voltage]],'MunicFlex 26-27'!$C$7:$C$10,0)-1</f>
        <v>13</v>
      </c>
      <c r="Y23" s="170">
        <f>MATCH(Table5[[#This Row],[Voltage]],'MunicFlex 26-27'!$B$29:$B$32,0)</f>
        <v>1</v>
      </c>
      <c r="Z23" s="170">
        <f>MATCH(Table5[[#This Row],[Customer category]],'MunicFlex 26-27'!$B$38:$B$42,0)</f>
        <v>2</v>
      </c>
    </row>
    <row r="24" spans="1:36" ht="15" customHeight="1" x14ac:dyDescent="0.3">
      <c r="A24" s="28" t="str">
        <f>Table5[[#This Row],[Tariff]]&amp;Table5[[#This Row],[Transmission zone]]&amp;Table5[[#This Row],[Voltage]]&amp;Table5[[#This Row],[Customer category]]</f>
        <v>Municflex&gt; 900km&lt; 500V&gt; 500 kVA &amp; ≤ 1 MVA</v>
      </c>
      <c r="B24" s="28" t="s">
        <v>647</v>
      </c>
      <c r="C24" t="s">
        <v>94</v>
      </c>
      <c r="D24" s="30" t="s">
        <v>4</v>
      </c>
      <c r="E24" s="31" t="s">
        <v>210</v>
      </c>
      <c r="F24" s="160" cm="1">
        <f t="array" ref="F24">INDEX('MunicFlex 26-27'!D$7:D$22,Table5[[#This Row],[Src energy row]])</f>
        <v>781.01</v>
      </c>
      <c r="G24" s="160" cm="1">
        <f t="array" ref="G24">INDEX('MunicFlex 26-27'!F$7:F$22,Table5[[#This Row],[Src energy row]])</f>
        <v>195.25</v>
      </c>
      <c r="H24" s="160" cm="1">
        <f t="array" ref="H24">INDEX('MunicFlex 26-27'!H$7:H$22,Table5[[#This Row],[Src energy row]])</f>
        <v>130.16999999999999</v>
      </c>
      <c r="I24" s="160" cm="1">
        <f t="array" ref="I24">INDEX('MunicFlex 26-27'!J$7:J$22,Table5[[#This Row],[Src energy row]])</f>
        <v>324.11</v>
      </c>
      <c r="J24" s="160" cm="1">
        <f t="array" ref="J24">INDEX('MunicFlex 26-27'!L$7:L$22,Table5[[#This Row],[Src energy row]])</f>
        <v>182.24</v>
      </c>
      <c r="K24" s="160" cm="1">
        <f t="array" ref="K24">INDEX('MunicFlex 26-27'!N$7:N$22,Table5[[#This Row],[Src energy row]])</f>
        <v>130.16999999999999</v>
      </c>
      <c r="L24" s="160" cm="1">
        <f t="array" ref="L24">INDEX('MunicFlex 26-27'!P$7:P$22,Table5[[#This Row],[Src energy row]])</f>
        <v>25.42</v>
      </c>
      <c r="M24" s="160" cm="1">
        <f t="array" ref="M24">INDEX('MunicFlex 26-27'!R$7:R$22,Table5[[#This Row],[Src energy row]])</f>
        <v>5.0599999999999996</v>
      </c>
      <c r="N24" s="160" cm="1">
        <f t="array" ref="N24">INDEX('MunicFlex 26-27'!T$7:T$22,Table5[[#This Row],[Src energy row]])</f>
        <v>12.24</v>
      </c>
      <c r="O24" s="153" cm="1">
        <f t="array" ref="O24">INDEX('MunicFlex 26-27'!M$29:M$32,Table5[[#This Row],[Src voltage idx]])</f>
        <v>0.45</v>
      </c>
      <c r="P24" s="154" cm="1">
        <f t="array" ref="P24">INDEX('MunicFlex 26-27'!D$29:D$32,Table5[[#This Row],[Src voltage idx]])</f>
        <v>43.99</v>
      </c>
      <c r="Q24" s="154" cm="1">
        <f t="array" ref="Q24">INDEX('MunicFlex 26-27'!F$29:F$32,Table5[[#This Row],[Src voltage idx]])</f>
        <v>53.58</v>
      </c>
      <c r="R24" s="154" cm="1">
        <f t="array" ref="R24">INDEX('MunicFlex 26-27'!H$29:H$32,Table5[[#This Row],[Src voltage idx]])</f>
        <v>0</v>
      </c>
      <c r="S24" s="155" cm="1">
        <f t="array" ref="S24">INDEX('MunicFlex 26-27'!D$38:D$42,Table5[[#This Row],[Src category idx]])</f>
        <v>219.79</v>
      </c>
      <c r="T24" s="155" cm="1">
        <f t="array" ref="T24">INDEX('MunicFlex 26-27'!F$38:F$42,Table5[[#This Row],[Src category idx]])</f>
        <v>21.44</v>
      </c>
      <c r="U24" s="155">
        <f>'MunicFlex 26-27'!$B$52</f>
        <v>5.47</v>
      </c>
      <c r="V24" s="155">
        <f>'MunicFlex 26-27'!$K$38</f>
        <v>35.1</v>
      </c>
      <c r="W24" s="156">
        <f>'MunicFlex 26-27'!$M$38</f>
        <v>0</v>
      </c>
      <c r="X24" s="170" cm="1">
        <f t="array" ref="X24">MATCH(Table5[[#This Row],[Transmission zone]],SUBSTITUTE('MunicFlex 26-27'!$B$7:$B$22,CHAR(10),""),0)+MATCH(Table5[[#This Row],[Voltage]],'MunicFlex 26-27'!$C$7:$C$10,0)-1</f>
        <v>13</v>
      </c>
      <c r="Y24" s="170">
        <f>MATCH(Table5[[#This Row],[Voltage]],'MunicFlex 26-27'!$B$29:$B$32,0)</f>
        <v>1</v>
      </c>
      <c r="Z24" s="170">
        <f>MATCH(Table5[[#This Row],[Customer category]],'MunicFlex 26-27'!$B$38:$B$42,0)</f>
        <v>3</v>
      </c>
    </row>
    <row r="25" spans="1:36" ht="15" customHeight="1" x14ac:dyDescent="0.3">
      <c r="A25" s="28" t="str">
        <f>Table5[[#This Row],[Tariff]]&amp;Table5[[#This Row],[Transmission zone]]&amp;Table5[[#This Row],[Voltage]]&amp;Table5[[#This Row],[Customer category]]</f>
        <v>Municflex&gt; 900km&lt; 500V&gt; 1 MVA</v>
      </c>
      <c r="B25" s="28" t="s">
        <v>647</v>
      </c>
      <c r="C25" t="s">
        <v>94</v>
      </c>
      <c r="D25" s="30" t="s">
        <v>4</v>
      </c>
      <c r="E25" s="31" t="s">
        <v>212</v>
      </c>
      <c r="F25" s="160" cm="1">
        <f t="array" ref="F25">INDEX('MunicFlex 26-27'!D$7:D$22,Table5[[#This Row],[Src energy row]])</f>
        <v>781.01</v>
      </c>
      <c r="G25" s="160" cm="1">
        <f t="array" ref="G25">INDEX('MunicFlex 26-27'!F$7:F$22,Table5[[#This Row],[Src energy row]])</f>
        <v>195.25</v>
      </c>
      <c r="H25" s="160" cm="1">
        <f t="array" ref="H25">INDEX('MunicFlex 26-27'!H$7:H$22,Table5[[#This Row],[Src energy row]])</f>
        <v>130.16999999999999</v>
      </c>
      <c r="I25" s="160" cm="1">
        <f t="array" ref="I25">INDEX('MunicFlex 26-27'!J$7:J$22,Table5[[#This Row],[Src energy row]])</f>
        <v>324.11</v>
      </c>
      <c r="J25" s="160" cm="1">
        <f t="array" ref="J25">INDEX('MunicFlex 26-27'!L$7:L$22,Table5[[#This Row],[Src energy row]])</f>
        <v>182.24</v>
      </c>
      <c r="K25" s="160" cm="1">
        <f t="array" ref="K25">INDEX('MunicFlex 26-27'!N$7:N$22,Table5[[#This Row],[Src energy row]])</f>
        <v>130.16999999999999</v>
      </c>
      <c r="L25" s="160" cm="1">
        <f t="array" ref="L25">INDEX('MunicFlex 26-27'!P$7:P$22,Table5[[#This Row],[Src energy row]])</f>
        <v>25.42</v>
      </c>
      <c r="M25" s="160" cm="1">
        <f t="array" ref="M25">INDEX('MunicFlex 26-27'!R$7:R$22,Table5[[#This Row],[Src energy row]])</f>
        <v>5.0599999999999996</v>
      </c>
      <c r="N25" s="160" cm="1">
        <f t="array" ref="N25">INDEX('MunicFlex 26-27'!T$7:T$22,Table5[[#This Row],[Src energy row]])</f>
        <v>12.24</v>
      </c>
      <c r="O25" s="153" cm="1">
        <f t="array" ref="O25">INDEX('MunicFlex 26-27'!M$29:M$32,Table5[[#This Row],[Src voltage idx]])</f>
        <v>0.45</v>
      </c>
      <c r="P25" s="154" cm="1">
        <f t="array" ref="P25">INDEX('MunicFlex 26-27'!D$29:D$32,Table5[[#This Row],[Src voltage idx]])</f>
        <v>43.99</v>
      </c>
      <c r="Q25" s="154" cm="1">
        <f t="array" ref="Q25">INDEX('MunicFlex 26-27'!F$29:F$32,Table5[[#This Row],[Src voltage idx]])</f>
        <v>53.58</v>
      </c>
      <c r="R25" s="154" cm="1">
        <f t="array" ref="R25">INDEX('MunicFlex 26-27'!H$29:H$32,Table5[[#This Row],[Src voltage idx]])</f>
        <v>0</v>
      </c>
      <c r="S25" s="155" cm="1">
        <f t="array" ref="S25">INDEX('MunicFlex 26-27'!D$38:D$42,Table5[[#This Row],[Src category idx]])</f>
        <v>219.79</v>
      </c>
      <c r="T25" s="158" cm="1">
        <f t="array" ref="T25">INDEX('MunicFlex 26-27'!F$38:F$42,Table5[[#This Row],[Src category idx]])</f>
        <v>21.44</v>
      </c>
      <c r="U25" s="155">
        <f>'MunicFlex 26-27'!$B$52</f>
        <v>5.47</v>
      </c>
      <c r="V25" s="155">
        <f>'MunicFlex 26-27'!$K$38</f>
        <v>35.1</v>
      </c>
      <c r="W25" s="156">
        <f>'MunicFlex 26-27'!$M$38</f>
        <v>0</v>
      </c>
      <c r="X25" s="170" cm="1">
        <f t="array" ref="X25">MATCH(Table5[[#This Row],[Transmission zone]],SUBSTITUTE('MunicFlex 26-27'!$B$7:$B$22,CHAR(10),""),0)+MATCH(Table5[[#This Row],[Voltage]],'MunicFlex 26-27'!$C$7:$C$10,0)-1</f>
        <v>13</v>
      </c>
      <c r="Y25" s="170">
        <f>MATCH(Table5[[#This Row],[Voltage]],'MunicFlex 26-27'!$B$29:$B$32,0)</f>
        <v>1</v>
      </c>
      <c r="Z25" s="170">
        <f>MATCH(Table5[[#This Row],[Customer category]],'MunicFlex 26-27'!$B$38:$B$42,0)</f>
        <v>4</v>
      </c>
    </row>
    <row r="26" spans="1:36" ht="15" customHeight="1" x14ac:dyDescent="0.3">
      <c r="A26" s="28" t="str">
        <f>Table5[[#This Row],[Tariff]]&amp;Table5[[#This Row],[Transmission zone]]&amp;Table5[[#This Row],[Voltage]]&amp;Table5[[#This Row],[Customer category]]</f>
        <v>Municflex&gt; 900km&lt; 500VKey customers</v>
      </c>
      <c r="B26" s="28" t="s">
        <v>647</v>
      </c>
      <c r="C26" t="s">
        <v>94</v>
      </c>
      <c r="D26" s="30" t="s">
        <v>4</v>
      </c>
      <c r="E26" s="31" t="s">
        <v>213</v>
      </c>
      <c r="F26" s="151" cm="1">
        <f t="array" ref="F26">INDEX('MunicFlex 26-27'!D$7:D$22,Table5[[#This Row],[Src energy row]])</f>
        <v>781.01</v>
      </c>
      <c r="G26" s="151" cm="1">
        <f t="array" ref="G26">INDEX('MunicFlex 26-27'!F$7:F$22,Table5[[#This Row],[Src energy row]])</f>
        <v>195.25</v>
      </c>
      <c r="H26" s="151" cm="1">
        <f t="array" ref="H26">INDEX('MunicFlex 26-27'!H$7:H$22,Table5[[#This Row],[Src energy row]])</f>
        <v>130.16999999999999</v>
      </c>
      <c r="I26" s="151" cm="1">
        <f t="array" ref="I26">INDEX('MunicFlex 26-27'!J$7:J$22,Table5[[#This Row],[Src energy row]])</f>
        <v>324.11</v>
      </c>
      <c r="J26" s="151" cm="1">
        <f t="array" ref="J26">INDEX('MunicFlex 26-27'!L$7:L$22,Table5[[#This Row],[Src energy row]])</f>
        <v>182.24</v>
      </c>
      <c r="K26" s="151" cm="1">
        <f t="array" ref="K26">INDEX('MunicFlex 26-27'!N$7:N$22,Table5[[#This Row],[Src energy row]])</f>
        <v>130.16999999999999</v>
      </c>
      <c r="L26" s="151" cm="1">
        <f t="array" ref="L26">INDEX('MunicFlex 26-27'!P$7:P$22,Table5[[#This Row],[Src energy row]])</f>
        <v>25.42</v>
      </c>
      <c r="M26" s="151" cm="1">
        <f t="array" ref="M26">INDEX('MunicFlex 26-27'!R$7:R$22,Table5[[#This Row],[Src energy row]])</f>
        <v>5.0599999999999996</v>
      </c>
      <c r="N26" s="152" cm="1">
        <f t="array" ref="N26">INDEX('MunicFlex 26-27'!T$7:T$22,Table5[[#This Row],[Src energy row]])</f>
        <v>12.24</v>
      </c>
      <c r="O26" s="153" cm="1">
        <f t="array" ref="O26">INDEX('MunicFlex 26-27'!M$29:M$32,Table5[[#This Row],[Src voltage idx]])</f>
        <v>0.45</v>
      </c>
      <c r="P26" s="154" cm="1">
        <f t="array" ref="P26">INDEX('MunicFlex 26-27'!D$29:D$32,Table5[[#This Row],[Src voltage idx]])</f>
        <v>43.99</v>
      </c>
      <c r="Q26" s="154" cm="1">
        <f t="array" ref="Q26">INDEX('MunicFlex 26-27'!F$29:F$32,Table5[[#This Row],[Src voltage idx]])</f>
        <v>53.58</v>
      </c>
      <c r="R26" s="154" cm="1">
        <f t="array" ref="R26">INDEX('MunicFlex 26-27'!H$29:H$32,Table5[[#This Row],[Src voltage idx]])</f>
        <v>0</v>
      </c>
      <c r="S26" s="155" cm="1">
        <f t="array" ref="S26">INDEX('MunicFlex 26-27'!D$38:D$42,Table5[[#This Row],[Src category idx]])</f>
        <v>1238.27</v>
      </c>
      <c r="T26" s="155" cm="1">
        <f t="array" ref="T26">INDEX('MunicFlex 26-27'!F$38:F$42,Table5[[#This Row],[Src category idx]])</f>
        <v>21.44</v>
      </c>
      <c r="U26" s="153">
        <f>'MunicFlex 26-27'!$B$52</f>
        <v>5.47</v>
      </c>
      <c r="V26" s="153">
        <f>'MunicFlex 26-27'!$K$38</f>
        <v>35.1</v>
      </c>
      <c r="W26" s="156">
        <f>'MunicFlex 26-27'!$M$38</f>
        <v>0</v>
      </c>
      <c r="X26" s="170" cm="1">
        <f t="array" ref="X26">MATCH(Table5[[#This Row],[Transmission zone]],SUBSTITUTE('MunicFlex 26-27'!$B$7:$B$22,CHAR(10),""),0)+MATCH(Table5[[#This Row],[Voltage]],'MunicFlex 26-27'!$C$7:$C$10,0)-1</f>
        <v>13</v>
      </c>
      <c r="Y26" s="170">
        <f>MATCH(Table5[[#This Row],[Voltage]],'MunicFlex 26-27'!$B$29:$B$32,0)</f>
        <v>1</v>
      </c>
      <c r="Z26" s="170">
        <f>MATCH(Table5[[#This Row],[Customer category]],'MunicFlex 26-27'!$B$38:$B$42,0)</f>
        <v>5</v>
      </c>
      <c r="AA26" s="36"/>
      <c r="AB26" s="36"/>
      <c r="AE26" s="32"/>
      <c r="AF26" s="32"/>
      <c r="AG26" s="32"/>
      <c r="AH26" s="32"/>
      <c r="AI26" s="32"/>
      <c r="AJ26" s="32"/>
    </row>
    <row r="27" spans="1:36" ht="15" customHeight="1" x14ac:dyDescent="0.3">
      <c r="A27" s="28" t="str">
        <f>Table5[[#This Row],[Tariff]]&amp;Table5[[#This Row],[Transmission zone]]&amp;Table5[[#This Row],[Voltage]]&amp;Table5[[#This Row],[Customer category]]</f>
        <v>Municflex&gt; 900km&gt; 132kV*≤ 100 kVA</v>
      </c>
      <c r="B27" s="28" t="s">
        <v>647</v>
      </c>
      <c r="C27" t="s">
        <v>94</v>
      </c>
      <c r="D27" s="30" t="s">
        <v>29</v>
      </c>
      <c r="E27" s="31" t="s">
        <v>204</v>
      </c>
      <c r="F27" s="160" cm="1">
        <f t="array" ref="F27">INDEX('MunicFlex 26-27'!D$7:D$22,Table5[[#This Row],[Src energy row]])</f>
        <v>653.45000000000005</v>
      </c>
      <c r="G27" s="160" cm="1">
        <f t="array" ref="G27">INDEX('MunicFlex 26-27'!F$7:F$22,Table5[[#This Row],[Src energy row]])</f>
        <v>163.37</v>
      </c>
      <c r="H27" s="160" cm="1">
        <f t="array" ref="H27">INDEX('MunicFlex 26-27'!H$7:H$22,Table5[[#This Row],[Src energy row]])</f>
        <v>108.9</v>
      </c>
      <c r="I27" s="160" cm="1">
        <f t="array" ref="I27">INDEX('MunicFlex 26-27'!J$7:J$22,Table5[[#This Row],[Src energy row]])</f>
        <v>271.19</v>
      </c>
      <c r="J27" s="160" cm="1">
        <f t="array" ref="J27">INDEX('MunicFlex 26-27'!L$7:L$22,Table5[[#This Row],[Src energy row]])</f>
        <v>152.46</v>
      </c>
      <c r="K27" s="160" cm="1">
        <f t="array" ref="K27">INDEX('MunicFlex 26-27'!N$7:N$22,Table5[[#This Row],[Src energy row]])</f>
        <v>108.9</v>
      </c>
      <c r="L27" s="160" cm="1">
        <f t="array" ref="L27">INDEX('MunicFlex 26-27'!P$7:P$22,Table5[[#This Row],[Src energy row]])</f>
        <v>21.27</v>
      </c>
      <c r="M27" s="160" cm="1">
        <f t="array" ref="M27">INDEX('MunicFlex 26-27'!R$7:R$22,Table5[[#This Row],[Src energy row]])</f>
        <v>10.85</v>
      </c>
      <c r="N27" s="160" cm="1">
        <f t="array" ref="N27">INDEX('MunicFlex 26-27'!T$7:T$22,Table5[[#This Row],[Src energy row]])</f>
        <v>18.64</v>
      </c>
      <c r="O27" s="153" cm="1">
        <f t="array" ref="O27">INDEX('MunicFlex 26-27'!M$29:M$32,Table5[[#This Row],[Src voltage idx]])</f>
        <v>0.38</v>
      </c>
      <c r="P27" s="154" cm="1">
        <f t="array" ref="P27">INDEX('MunicFlex 26-27'!D$29:D$32,Table5[[#This Row],[Src voltage idx]])</f>
        <v>0</v>
      </c>
      <c r="Q27" s="154" cm="1">
        <f t="array" ref="Q27">INDEX('MunicFlex 26-27'!F$29:F$32,Table5[[#This Row],[Src voltage idx]])</f>
        <v>0</v>
      </c>
      <c r="R27" s="154" cm="1">
        <f t="array" ref="R27">INDEX('MunicFlex 26-27'!H$29:H$32,Table5[[#This Row],[Src voltage idx]])</f>
        <v>2.4300000000000002</v>
      </c>
      <c r="S27" s="155" cm="1">
        <f t="array" ref="S27">INDEX('MunicFlex 26-27'!D$38:D$42,Table5[[#This Row],[Src category idx]])</f>
        <v>15.22</v>
      </c>
      <c r="T27" s="158" cm="1">
        <f t="array" ref="T27">INDEX('MunicFlex 26-27'!F$38:F$42,Table5[[#This Row],[Src category idx]])</f>
        <v>0.82</v>
      </c>
      <c r="U27" s="155">
        <f>'MunicFlex 26-27'!$B$52</f>
        <v>5.47</v>
      </c>
      <c r="V27" s="155">
        <f>'MunicFlex 26-27'!$K$38</f>
        <v>35.1</v>
      </c>
      <c r="W27" s="156">
        <f>'MunicFlex 26-27'!$M$38</f>
        <v>0</v>
      </c>
      <c r="X27" s="170" cm="1">
        <f t="array" ref="X27">MATCH(Table5[[#This Row],[Transmission zone]],SUBSTITUTE('MunicFlex 26-27'!$B$7:$B$22,CHAR(10),""),0)+MATCH(Table5[[#This Row],[Voltage]],'MunicFlex 26-27'!$C$7:$C$10,0)-1</f>
        <v>16</v>
      </c>
      <c r="Y27" s="170">
        <f>MATCH(Table5[[#This Row],[Voltage]],'MunicFlex 26-27'!$B$29:$B$32,0)</f>
        <v>4</v>
      </c>
      <c r="Z27" s="170">
        <f>MATCH(Table5[[#This Row],[Customer category]],'MunicFlex 26-27'!$B$38:$B$42,0)</f>
        <v>1</v>
      </c>
      <c r="AA27" s="36"/>
      <c r="AB27" s="36"/>
      <c r="AE27" s="32"/>
      <c r="AF27" s="32"/>
      <c r="AG27" s="32"/>
      <c r="AH27" s="32"/>
      <c r="AI27" s="32"/>
      <c r="AJ27" s="32"/>
    </row>
    <row r="28" spans="1:36" ht="15" customHeight="1" x14ac:dyDescent="0.3">
      <c r="A28" s="28" t="str">
        <f>Table5[[#This Row],[Tariff]]&amp;Table5[[#This Row],[Transmission zone]]&amp;Table5[[#This Row],[Voltage]]&amp;Table5[[#This Row],[Customer category]]</f>
        <v>Municflex&gt; 900km&gt; 132kV*&gt; 100 kVA &amp; ≤ 500 kVA</v>
      </c>
      <c r="B28" s="28" t="s">
        <v>647</v>
      </c>
      <c r="C28" t="s">
        <v>94</v>
      </c>
      <c r="D28" s="34" t="s">
        <v>29</v>
      </c>
      <c r="E28" s="35" t="s">
        <v>207</v>
      </c>
      <c r="F28" s="157" cm="1">
        <f t="array" ref="F28">INDEX('MunicFlex 26-27'!D$7:D$22,Table5[[#This Row],[Src energy row]])</f>
        <v>653.45000000000005</v>
      </c>
      <c r="G28" s="157" cm="1">
        <f t="array" ref="G28">INDEX('MunicFlex 26-27'!F$7:F$22,Table5[[#This Row],[Src energy row]])</f>
        <v>163.37</v>
      </c>
      <c r="H28" s="157" cm="1">
        <f t="array" ref="H28">INDEX('MunicFlex 26-27'!H$7:H$22,Table5[[#This Row],[Src energy row]])</f>
        <v>108.9</v>
      </c>
      <c r="I28" s="157" cm="1">
        <f t="array" ref="I28">INDEX('MunicFlex 26-27'!J$7:J$22,Table5[[#This Row],[Src energy row]])</f>
        <v>271.19</v>
      </c>
      <c r="J28" s="157" cm="1">
        <f t="array" ref="J28">INDEX('MunicFlex 26-27'!L$7:L$22,Table5[[#This Row],[Src energy row]])</f>
        <v>152.46</v>
      </c>
      <c r="K28" s="157" cm="1">
        <f t="array" ref="K28">INDEX('MunicFlex 26-27'!N$7:N$22,Table5[[#This Row],[Src energy row]])</f>
        <v>108.9</v>
      </c>
      <c r="L28" s="157" cm="1">
        <f t="array" ref="L28">INDEX('MunicFlex 26-27'!P$7:P$22,Table5[[#This Row],[Src energy row]])</f>
        <v>21.27</v>
      </c>
      <c r="M28" s="157" cm="1">
        <f t="array" ref="M28">INDEX('MunicFlex 26-27'!R$7:R$22,Table5[[#This Row],[Src energy row]])</f>
        <v>10.85</v>
      </c>
      <c r="N28" s="152" cm="1">
        <f t="array" ref="N28">INDEX('MunicFlex 26-27'!T$7:T$22,Table5[[#This Row],[Src energy row]])</f>
        <v>18.64</v>
      </c>
      <c r="O28" s="154" cm="1">
        <f t="array" ref="O28">INDEX('MunicFlex 26-27'!M$29:M$32,Table5[[#This Row],[Src voltage idx]])</f>
        <v>0.38</v>
      </c>
      <c r="P28" s="154" cm="1">
        <f t="array" ref="P28">INDEX('MunicFlex 26-27'!D$29:D$32,Table5[[#This Row],[Src voltage idx]])</f>
        <v>0</v>
      </c>
      <c r="Q28" s="154" cm="1">
        <f t="array" ref="Q28">INDEX('MunicFlex 26-27'!F$29:F$32,Table5[[#This Row],[Src voltage idx]])</f>
        <v>0</v>
      </c>
      <c r="R28" s="154" cm="1">
        <f t="array" ref="R28">INDEX('MunicFlex 26-27'!H$29:H$32,Table5[[#This Row],[Src voltage idx]])</f>
        <v>2.4300000000000002</v>
      </c>
      <c r="S28" s="158" cm="1">
        <f t="array" ref="S28">INDEX('MunicFlex 26-27'!D$38:D$42,Table5[[#This Row],[Src category idx]])</f>
        <v>71.17</v>
      </c>
      <c r="T28" s="158" cm="1">
        <f t="array" ref="T28">INDEX('MunicFlex 26-27'!F$38:F$42,Table5[[#This Row],[Src category idx]])</f>
        <v>13.72</v>
      </c>
      <c r="U28" s="154">
        <f>'MunicFlex 26-27'!$B$52</f>
        <v>5.47</v>
      </c>
      <c r="V28" s="154">
        <f>'MunicFlex 26-27'!$K$38</f>
        <v>35.1</v>
      </c>
      <c r="W28" s="159">
        <f>'MunicFlex 26-27'!$M$38</f>
        <v>0</v>
      </c>
      <c r="X28" s="170" cm="1">
        <f t="array" ref="X28">MATCH(Table5[[#This Row],[Transmission zone]],SUBSTITUTE('MunicFlex 26-27'!$B$7:$B$22,CHAR(10),""),0)+MATCH(Table5[[#This Row],[Voltage]],'MunicFlex 26-27'!$C$7:$C$10,0)-1</f>
        <v>16</v>
      </c>
      <c r="Y28" s="170">
        <f>MATCH(Table5[[#This Row],[Voltage]],'MunicFlex 26-27'!$B$29:$B$32,0)</f>
        <v>4</v>
      </c>
      <c r="Z28" s="170">
        <f>MATCH(Table5[[#This Row],[Customer category]],'MunicFlex 26-27'!$B$38:$B$42,0)</f>
        <v>2</v>
      </c>
      <c r="AA28" s="36"/>
      <c r="AB28" s="36"/>
      <c r="AE28" s="32"/>
      <c r="AF28" s="32"/>
      <c r="AG28" s="32"/>
      <c r="AH28" s="32"/>
      <c r="AI28" s="32"/>
      <c r="AJ28" s="32"/>
    </row>
    <row r="29" spans="1:36" ht="15" customHeight="1" x14ac:dyDescent="0.3">
      <c r="A29" s="28" t="str">
        <f>Table5[[#This Row],[Tariff]]&amp;Table5[[#This Row],[Transmission zone]]&amp;Table5[[#This Row],[Voltage]]&amp;Table5[[#This Row],[Customer category]]</f>
        <v>Municflex&gt; 900km&gt; 132kV*&gt; 500 kVA &amp; ≤ 1 MVA</v>
      </c>
      <c r="B29" s="28" t="s">
        <v>647</v>
      </c>
      <c r="C29" t="s">
        <v>94</v>
      </c>
      <c r="D29" s="34" t="s">
        <v>29</v>
      </c>
      <c r="E29" s="35" t="s">
        <v>210</v>
      </c>
      <c r="F29" s="152" cm="1">
        <f t="array" ref="F29">INDEX('MunicFlex 26-27'!D$7:D$22,Table5[[#This Row],[Src energy row]])</f>
        <v>653.45000000000005</v>
      </c>
      <c r="G29" s="152" cm="1">
        <f t="array" ref="G29">INDEX('MunicFlex 26-27'!F$7:F$22,Table5[[#This Row],[Src energy row]])</f>
        <v>163.37</v>
      </c>
      <c r="H29" s="152" cm="1">
        <f t="array" ref="H29">INDEX('MunicFlex 26-27'!H$7:H$22,Table5[[#This Row],[Src energy row]])</f>
        <v>108.9</v>
      </c>
      <c r="I29" s="152" cm="1">
        <f t="array" ref="I29">INDEX('MunicFlex 26-27'!J$7:J$22,Table5[[#This Row],[Src energy row]])</f>
        <v>271.19</v>
      </c>
      <c r="J29" s="152" cm="1">
        <f t="array" ref="J29">INDEX('MunicFlex 26-27'!L$7:L$22,Table5[[#This Row],[Src energy row]])</f>
        <v>152.46</v>
      </c>
      <c r="K29" s="152" cm="1">
        <f t="array" ref="K29">INDEX('MunicFlex 26-27'!N$7:N$22,Table5[[#This Row],[Src energy row]])</f>
        <v>108.9</v>
      </c>
      <c r="L29" s="152" cm="1">
        <f t="array" ref="L29">INDEX('MunicFlex 26-27'!P$7:P$22,Table5[[#This Row],[Src energy row]])</f>
        <v>21.27</v>
      </c>
      <c r="M29" s="152" cm="1">
        <f t="array" ref="M29">INDEX('MunicFlex 26-27'!R$7:R$22,Table5[[#This Row],[Src energy row]])</f>
        <v>10.85</v>
      </c>
      <c r="N29" s="152" cm="1">
        <f t="array" ref="N29">INDEX('MunicFlex 26-27'!T$7:T$22,Table5[[#This Row],[Src energy row]])</f>
        <v>18.64</v>
      </c>
      <c r="O29" s="154" cm="1">
        <f t="array" ref="O29">INDEX('MunicFlex 26-27'!M$29:M$32,Table5[[#This Row],[Src voltage idx]])</f>
        <v>0.38</v>
      </c>
      <c r="P29" s="154" cm="1">
        <f t="array" ref="P29">INDEX('MunicFlex 26-27'!D$29:D$32,Table5[[#This Row],[Src voltage idx]])</f>
        <v>0</v>
      </c>
      <c r="Q29" s="154" cm="1">
        <f t="array" ref="Q29">INDEX('MunicFlex 26-27'!F$29:F$32,Table5[[#This Row],[Src voltage idx]])</f>
        <v>0</v>
      </c>
      <c r="R29" s="154" cm="1">
        <f t="array" ref="R29">INDEX('MunicFlex 26-27'!H$29:H$32,Table5[[#This Row],[Src voltage idx]])</f>
        <v>2.4300000000000002</v>
      </c>
      <c r="S29" s="158" cm="1">
        <f t="array" ref="S29">INDEX('MunicFlex 26-27'!D$38:D$42,Table5[[#This Row],[Src category idx]])</f>
        <v>219.79</v>
      </c>
      <c r="T29" s="158" cm="1">
        <f t="array" ref="T29">INDEX('MunicFlex 26-27'!F$38:F$42,Table5[[#This Row],[Src category idx]])</f>
        <v>21.44</v>
      </c>
      <c r="U29" s="158">
        <f>'MunicFlex 26-27'!$B$52</f>
        <v>5.47</v>
      </c>
      <c r="V29" s="158">
        <f>'MunicFlex 26-27'!$K$38</f>
        <v>35.1</v>
      </c>
      <c r="W29" s="159">
        <f>'MunicFlex 26-27'!$M$38</f>
        <v>0</v>
      </c>
      <c r="X29" s="170" cm="1">
        <f t="array" ref="X29">MATCH(Table5[[#This Row],[Transmission zone]],SUBSTITUTE('MunicFlex 26-27'!$B$7:$B$22,CHAR(10),""),0)+MATCH(Table5[[#This Row],[Voltage]],'MunicFlex 26-27'!$C$7:$C$10,0)-1</f>
        <v>16</v>
      </c>
      <c r="Y29" s="170">
        <f>MATCH(Table5[[#This Row],[Voltage]],'MunicFlex 26-27'!$B$29:$B$32,0)</f>
        <v>4</v>
      </c>
      <c r="Z29" s="170">
        <f>MATCH(Table5[[#This Row],[Customer category]],'MunicFlex 26-27'!$B$38:$B$42,0)</f>
        <v>3</v>
      </c>
      <c r="AA29" s="36"/>
      <c r="AB29" s="36"/>
      <c r="AE29" s="32"/>
      <c r="AF29" s="32"/>
      <c r="AG29" s="32"/>
      <c r="AH29" s="32"/>
      <c r="AI29" s="32"/>
      <c r="AJ29" s="32"/>
    </row>
    <row r="30" spans="1:36" ht="15" customHeight="1" x14ac:dyDescent="0.3">
      <c r="A30" s="28" t="str">
        <f>Table5[[#This Row],[Tariff]]&amp;Table5[[#This Row],[Transmission zone]]&amp;Table5[[#This Row],[Voltage]]&amp;Table5[[#This Row],[Customer category]]</f>
        <v>Municflex&gt; 900km&gt; 132kV*&gt; 1 MVA</v>
      </c>
      <c r="B30" s="28" t="s">
        <v>647</v>
      </c>
      <c r="C30" s="161" t="s">
        <v>94</v>
      </c>
      <c r="D30" s="34" t="s">
        <v>29</v>
      </c>
      <c r="E30" s="35" t="s">
        <v>212</v>
      </c>
      <c r="F30" s="157" cm="1">
        <f t="array" ref="F30">INDEX('MunicFlex 26-27'!D$7:D$22,Table5[[#This Row],[Src energy row]])</f>
        <v>653.45000000000005</v>
      </c>
      <c r="G30" s="157" cm="1">
        <f t="array" ref="G30">INDEX('MunicFlex 26-27'!F$7:F$22,Table5[[#This Row],[Src energy row]])</f>
        <v>163.37</v>
      </c>
      <c r="H30" s="157" cm="1">
        <f t="array" ref="H30">INDEX('MunicFlex 26-27'!H$7:H$22,Table5[[#This Row],[Src energy row]])</f>
        <v>108.9</v>
      </c>
      <c r="I30" s="157" cm="1">
        <f t="array" ref="I30">INDEX('MunicFlex 26-27'!J$7:J$22,Table5[[#This Row],[Src energy row]])</f>
        <v>271.19</v>
      </c>
      <c r="J30" s="157" cm="1">
        <f t="array" ref="J30">INDEX('MunicFlex 26-27'!L$7:L$22,Table5[[#This Row],[Src energy row]])</f>
        <v>152.46</v>
      </c>
      <c r="K30" s="157" cm="1">
        <f t="array" ref="K30">INDEX('MunicFlex 26-27'!N$7:N$22,Table5[[#This Row],[Src energy row]])</f>
        <v>108.9</v>
      </c>
      <c r="L30" s="157" cm="1">
        <f t="array" ref="L30">INDEX('MunicFlex 26-27'!P$7:P$22,Table5[[#This Row],[Src energy row]])</f>
        <v>21.27</v>
      </c>
      <c r="M30" s="157" cm="1">
        <f t="array" ref="M30">INDEX('MunicFlex 26-27'!R$7:R$22,Table5[[#This Row],[Src energy row]])</f>
        <v>10.85</v>
      </c>
      <c r="N30" s="152" cm="1">
        <f t="array" ref="N30">INDEX('MunicFlex 26-27'!T$7:T$22,Table5[[#This Row],[Src energy row]])</f>
        <v>18.64</v>
      </c>
      <c r="O30" s="154" cm="1">
        <f t="array" ref="O30">INDEX('MunicFlex 26-27'!M$29:M$32,Table5[[#This Row],[Src voltage idx]])</f>
        <v>0.38</v>
      </c>
      <c r="P30" s="154" cm="1">
        <f t="array" ref="P30">INDEX('MunicFlex 26-27'!D$29:D$32,Table5[[#This Row],[Src voltage idx]])</f>
        <v>0</v>
      </c>
      <c r="Q30" s="154" cm="1">
        <f t="array" ref="Q30">INDEX('MunicFlex 26-27'!F$29:F$32,Table5[[#This Row],[Src voltage idx]])</f>
        <v>0</v>
      </c>
      <c r="R30" s="154" cm="1">
        <f t="array" ref="R30">INDEX('MunicFlex 26-27'!H$29:H$32,Table5[[#This Row],[Src voltage idx]])</f>
        <v>2.4300000000000002</v>
      </c>
      <c r="S30" s="158" cm="1">
        <f t="array" ref="S30">INDEX('MunicFlex 26-27'!D$38:D$42,Table5[[#This Row],[Src category idx]])</f>
        <v>219.79</v>
      </c>
      <c r="T30" s="158" cm="1">
        <f t="array" ref="T30">INDEX('MunicFlex 26-27'!F$38:F$42,Table5[[#This Row],[Src category idx]])</f>
        <v>21.44</v>
      </c>
      <c r="U30" s="154">
        <f>'MunicFlex 26-27'!$B$52</f>
        <v>5.47</v>
      </c>
      <c r="V30" s="154">
        <f>'MunicFlex 26-27'!$K$38</f>
        <v>35.1</v>
      </c>
      <c r="W30" s="159">
        <f>'MunicFlex 26-27'!$M$38</f>
        <v>0</v>
      </c>
      <c r="X30" s="170" cm="1">
        <f t="array" ref="X30">MATCH(Table5[[#This Row],[Transmission zone]],SUBSTITUTE('MunicFlex 26-27'!$B$7:$B$22,CHAR(10),""),0)+MATCH(Table5[[#This Row],[Voltage]],'MunicFlex 26-27'!$C$7:$C$10,0)-1</f>
        <v>16</v>
      </c>
      <c r="Y30" s="170">
        <f>MATCH(Table5[[#This Row],[Voltage]],'MunicFlex 26-27'!$B$29:$B$32,0)</f>
        <v>4</v>
      </c>
      <c r="Z30" s="170">
        <f>MATCH(Table5[[#This Row],[Customer category]],'MunicFlex 26-27'!$B$38:$B$42,0)</f>
        <v>4</v>
      </c>
      <c r="AA30" s="36"/>
      <c r="AB30" s="36"/>
      <c r="AE30" s="32"/>
      <c r="AF30" s="32"/>
      <c r="AG30" s="32"/>
      <c r="AH30" s="32"/>
      <c r="AI30" s="32"/>
      <c r="AJ30" s="32"/>
    </row>
    <row r="31" spans="1:36" ht="15" customHeight="1" x14ac:dyDescent="0.3">
      <c r="A31" s="28" t="str">
        <f>Table5[[#This Row],[Tariff]]&amp;Table5[[#This Row],[Transmission zone]]&amp;Table5[[#This Row],[Voltage]]&amp;Table5[[#This Row],[Customer category]]</f>
        <v>Municflex&gt; 900km&gt; 132kV*Key customers</v>
      </c>
      <c r="B31" s="28" t="s">
        <v>647</v>
      </c>
      <c r="C31" s="161" t="s">
        <v>94</v>
      </c>
      <c r="D31" s="34" t="s">
        <v>29</v>
      </c>
      <c r="E31" s="35" t="s">
        <v>213</v>
      </c>
      <c r="F31" s="152" cm="1">
        <f t="array" ref="F31">INDEX('MunicFlex 26-27'!D$7:D$22,Table5[[#This Row],[Src energy row]])</f>
        <v>653.45000000000005</v>
      </c>
      <c r="G31" s="152" cm="1">
        <f t="array" ref="G31">INDEX('MunicFlex 26-27'!F$7:F$22,Table5[[#This Row],[Src energy row]])</f>
        <v>163.37</v>
      </c>
      <c r="H31" s="152" cm="1">
        <f t="array" ref="H31">INDEX('MunicFlex 26-27'!H$7:H$22,Table5[[#This Row],[Src energy row]])</f>
        <v>108.9</v>
      </c>
      <c r="I31" s="152" cm="1">
        <f t="array" ref="I31">INDEX('MunicFlex 26-27'!J$7:J$22,Table5[[#This Row],[Src energy row]])</f>
        <v>271.19</v>
      </c>
      <c r="J31" s="152" cm="1">
        <f t="array" ref="J31">INDEX('MunicFlex 26-27'!L$7:L$22,Table5[[#This Row],[Src energy row]])</f>
        <v>152.46</v>
      </c>
      <c r="K31" s="152" cm="1">
        <f t="array" ref="K31">INDEX('MunicFlex 26-27'!N$7:N$22,Table5[[#This Row],[Src energy row]])</f>
        <v>108.9</v>
      </c>
      <c r="L31" s="152" cm="1">
        <f t="array" ref="L31">INDEX('MunicFlex 26-27'!P$7:P$22,Table5[[#This Row],[Src energy row]])</f>
        <v>21.27</v>
      </c>
      <c r="M31" s="152" cm="1">
        <f t="array" ref="M31">INDEX('MunicFlex 26-27'!R$7:R$22,Table5[[#This Row],[Src energy row]])</f>
        <v>10.85</v>
      </c>
      <c r="N31" s="152" cm="1">
        <f t="array" ref="N31">INDEX('MunicFlex 26-27'!T$7:T$22,Table5[[#This Row],[Src energy row]])</f>
        <v>18.64</v>
      </c>
      <c r="O31" s="154" cm="1">
        <f t="array" ref="O31">INDEX('MunicFlex 26-27'!M$29:M$32,Table5[[#This Row],[Src voltage idx]])</f>
        <v>0.38</v>
      </c>
      <c r="P31" s="154" cm="1">
        <f t="array" ref="P31">INDEX('MunicFlex 26-27'!D$29:D$32,Table5[[#This Row],[Src voltage idx]])</f>
        <v>0</v>
      </c>
      <c r="Q31" s="154" cm="1">
        <f t="array" ref="Q31">INDEX('MunicFlex 26-27'!F$29:F$32,Table5[[#This Row],[Src voltage idx]])</f>
        <v>0</v>
      </c>
      <c r="R31" s="154" cm="1">
        <f t="array" ref="R31">INDEX('MunicFlex 26-27'!H$29:H$32,Table5[[#This Row],[Src voltage idx]])</f>
        <v>2.4300000000000002</v>
      </c>
      <c r="S31" s="158" cm="1">
        <f t="array" ref="S31">INDEX('MunicFlex 26-27'!D$38:D$42,Table5[[#This Row],[Src category idx]])</f>
        <v>1238.27</v>
      </c>
      <c r="T31" s="158" cm="1">
        <f t="array" ref="T31">INDEX('MunicFlex 26-27'!F$38:F$42,Table5[[#This Row],[Src category idx]])</f>
        <v>21.44</v>
      </c>
      <c r="U31" s="158">
        <f>'MunicFlex 26-27'!$B$52</f>
        <v>5.47</v>
      </c>
      <c r="V31" s="158">
        <f>'MunicFlex 26-27'!$K$38</f>
        <v>35.1</v>
      </c>
      <c r="W31" s="159">
        <f>'MunicFlex 26-27'!$M$38</f>
        <v>0</v>
      </c>
      <c r="X31" s="170" cm="1">
        <f t="array" ref="X31">MATCH(Table5[[#This Row],[Transmission zone]],SUBSTITUTE('MunicFlex 26-27'!$B$7:$B$22,CHAR(10),""),0)+MATCH(Table5[[#This Row],[Voltage]],'MunicFlex 26-27'!$C$7:$C$10,0)-1</f>
        <v>16</v>
      </c>
      <c r="Y31" s="170">
        <f>MATCH(Table5[[#This Row],[Voltage]],'MunicFlex 26-27'!$B$29:$B$32,0)</f>
        <v>4</v>
      </c>
      <c r="Z31" s="170">
        <f>MATCH(Table5[[#This Row],[Customer category]],'MunicFlex 26-27'!$B$38:$B$42,0)</f>
        <v>5</v>
      </c>
      <c r="AB31" s="36"/>
      <c r="AE31" s="32"/>
      <c r="AF31" s="32"/>
      <c r="AG31" s="32"/>
      <c r="AH31" s="32"/>
      <c r="AI31" s="32"/>
      <c r="AJ31" s="32"/>
    </row>
    <row r="32" spans="1:36" ht="15" customHeight="1" x14ac:dyDescent="0.3">
      <c r="A32" s="28" t="str">
        <f>Table5[[#This Row],[Tariff]]&amp;Table5[[#This Row],[Transmission zone]]&amp;Table5[[#This Row],[Voltage]]&amp;Table5[[#This Row],[Customer category]]</f>
        <v>Municflex&gt; 900km≥ 500V &amp; &lt; 66kV≤ 100 kVA</v>
      </c>
      <c r="B32" s="28" t="s">
        <v>647</v>
      </c>
      <c r="C32" s="161" t="s">
        <v>94</v>
      </c>
      <c r="D32" s="30" t="s">
        <v>13</v>
      </c>
      <c r="E32" s="31" t="s">
        <v>204</v>
      </c>
      <c r="F32" s="151" cm="1">
        <f t="array" ref="F32">INDEX('MunicFlex 26-27'!D$7:D$22,Table5[[#This Row],[Src energy row]])</f>
        <v>756.32</v>
      </c>
      <c r="G32" s="151" cm="1">
        <f t="array" ref="G32">INDEX('MunicFlex 26-27'!F$7:F$22,Table5[[#This Row],[Src energy row]])</f>
        <v>189.07</v>
      </c>
      <c r="H32" s="151" cm="1">
        <f t="array" ref="H32">INDEX('MunicFlex 26-27'!H$7:H$22,Table5[[#This Row],[Src energy row]])</f>
        <v>126.06</v>
      </c>
      <c r="I32" s="151" cm="1">
        <f t="array" ref="I32">INDEX('MunicFlex 26-27'!J$7:J$22,Table5[[#This Row],[Src energy row]])</f>
        <v>313.87</v>
      </c>
      <c r="J32" s="151" cm="1">
        <f t="array" ref="J32">INDEX('MunicFlex 26-27'!L$7:L$22,Table5[[#This Row],[Src energy row]])</f>
        <v>176.47</v>
      </c>
      <c r="K32" s="151" cm="1">
        <f t="array" ref="K32">INDEX('MunicFlex 26-27'!N$7:N$22,Table5[[#This Row],[Src energy row]])</f>
        <v>126.06</v>
      </c>
      <c r="L32" s="151" cm="1">
        <f t="array" ref="L32">INDEX('MunicFlex 26-27'!P$7:P$22,Table5[[#This Row],[Src energy row]])</f>
        <v>24.63</v>
      </c>
      <c r="M32" s="151" cm="1">
        <f t="array" ref="M32">INDEX('MunicFlex 26-27'!R$7:R$22,Table5[[#This Row],[Src energy row]])</f>
        <v>11.72</v>
      </c>
      <c r="N32" s="152" cm="1">
        <f t="array" ref="N32">INDEX('MunicFlex 26-27'!T$7:T$22,Table5[[#This Row],[Src energy row]])</f>
        <v>11.72</v>
      </c>
      <c r="O32" s="153" cm="1">
        <f t="array" ref="O32">INDEX('MunicFlex 26-27'!M$29:M$32,Table5[[#This Row],[Src voltage idx]])</f>
        <v>0.44</v>
      </c>
      <c r="P32" s="154" cm="1">
        <f t="array" ref="P32">INDEX('MunicFlex 26-27'!D$29:D$32,Table5[[#This Row],[Src voltage idx]])</f>
        <v>40.299999999999997</v>
      </c>
      <c r="Q32" s="154" cm="1">
        <f t="array" ref="Q32">INDEX('MunicFlex 26-27'!F$29:F$32,Table5[[#This Row],[Src voltage idx]])</f>
        <v>26.89</v>
      </c>
      <c r="R32" s="154" cm="1">
        <f t="array" ref="R32">INDEX('MunicFlex 26-27'!H$29:H$32,Table5[[#This Row],[Src voltage idx]])</f>
        <v>0</v>
      </c>
      <c r="S32" s="155" cm="1">
        <f t="array" ref="S32">INDEX('MunicFlex 26-27'!D$38:D$42,Table5[[#This Row],[Src category idx]])</f>
        <v>15.22</v>
      </c>
      <c r="T32" s="155" cm="1">
        <f t="array" ref="T32">INDEX('MunicFlex 26-27'!F$38:F$42,Table5[[#This Row],[Src category idx]])</f>
        <v>0.82</v>
      </c>
      <c r="U32" s="153">
        <f>'MunicFlex 26-27'!$B$52</f>
        <v>5.47</v>
      </c>
      <c r="V32" s="153">
        <f>'MunicFlex 26-27'!$K$38</f>
        <v>35.1</v>
      </c>
      <c r="W32" s="156">
        <f>'MunicFlex 26-27'!$M$38</f>
        <v>0</v>
      </c>
      <c r="X32" s="170" cm="1">
        <f t="array" ref="X32">MATCH(Table5[[#This Row],[Transmission zone]],SUBSTITUTE('MunicFlex 26-27'!$B$7:$B$22,CHAR(10),""),0)+MATCH(Table5[[#This Row],[Voltage]],'MunicFlex 26-27'!$C$7:$C$10,0)-1</f>
        <v>14</v>
      </c>
      <c r="Y32" s="170">
        <f>MATCH(Table5[[#This Row],[Voltage]],'MunicFlex 26-27'!$B$29:$B$32,0)</f>
        <v>2</v>
      </c>
      <c r="Z32" s="170">
        <f>MATCH(Table5[[#This Row],[Customer category]],'MunicFlex 26-27'!$B$38:$B$42,0)</f>
        <v>1</v>
      </c>
      <c r="AB32" s="36"/>
      <c r="AE32" s="32"/>
      <c r="AF32" s="32"/>
      <c r="AG32" s="32"/>
      <c r="AH32" s="32"/>
      <c r="AI32" s="32"/>
      <c r="AJ32" s="32"/>
    </row>
    <row r="33" spans="1:36" ht="15" customHeight="1" x14ac:dyDescent="0.3">
      <c r="A33" s="28" t="str">
        <f>Table5[[#This Row],[Tariff]]&amp;Table5[[#This Row],[Transmission zone]]&amp;Table5[[#This Row],[Voltage]]&amp;Table5[[#This Row],[Customer category]]</f>
        <v>Municflex&gt; 900km≥ 500V &amp; &lt; 66kV&gt; 100 kVA &amp; ≤ 500 kVA</v>
      </c>
      <c r="B33" s="28" t="s">
        <v>647</v>
      </c>
      <c r="C33" s="171" t="s">
        <v>94</v>
      </c>
      <c r="D33" s="164" t="s">
        <v>13</v>
      </c>
      <c r="E33" s="165" t="s">
        <v>207</v>
      </c>
      <c r="F33" s="166" cm="1">
        <f t="array" ref="F33">INDEX('MunicFlex 26-27'!D$7:D$22,Table5[[#This Row],[Src energy row]])</f>
        <v>756.32</v>
      </c>
      <c r="G33" s="166" cm="1">
        <f t="array" ref="G33">INDEX('MunicFlex 26-27'!F$7:F$22,Table5[[#This Row],[Src energy row]])</f>
        <v>189.07</v>
      </c>
      <c r="H33" s="166" cm="1">
        <f t="array" ref="H33">INDEX('MunicFlex 26-27'!H$7:H$22,Table5[[#This Row],[Src energy row]])</f>
        <v>126.06</v>
      </c>
      <c r="I33" s="166" cm="1">
        <f t="array" ref="I33">INDEX('MunicFlex 26-27'!J$7:J$22,Table5[[#This Row],[Src energy row]])</f>
        <v>313.87</v>
      </c>
      <c r="J33" s="166" cm="1">
        <f t="array" ref="J33">INDEX('MunicFlex 26-27'!L$7:L$22,Table5[[#This Row],[Src energy row]])</f>
        <v>176.47</v>
      </c>
      <c r="K33" s="166" cm="1">
        <f t="array" ref="K33">INDEX('MunicFlex 26-27'!N$7:N$22,Table5[[#This Row],[Src energy row]])</f>
        <v>126.06</v>
      </c>
      <c r="L33" s="166" cm="1">
        <f t="array" ref="L33">INDEX('MunicFlex 26-27'!P$7:P$22,Table5[[#This Row],[Src energy row]])</f>
        <v>24.63</v>
      </c>
      <c r="M33" s="166" cm="1">
        <f t="array" ref="M33">INDEX('MunicFlex 26-27'!R$7:R$22,Table5[[#This Row],[Src energy row]])</f>
        <v>11.72</v>
      </c>
      <c r="N33" s="166" cm="1">
        <f t="array" ref="N33">INDEX('MunicFlex 26-27'!T$7:T$22,Table5[[#This Row],[Src energy row]])</f>
        <v>11.72</v>
      </c>
      <c r="O33" s="153" cm="1">
        <f t="array" ref="O33">INDEX('MunicFlex 26-27'!M$29:M$32,Table5[[#This Row],[Src voltage idx]])</f>
        <v>0.44</v>
      </c>
      <c r="P33" s="154" cm="1">
        <f t="array" ref="P33">INDEX('MunicFlex 26-27'!D$29:D$32,Table5[[#This Row],[Src voltage idx]])</f>
        <v>40.299999999999997</v>
      </c>
      <c r="Q33" s="154" cm="1">
        <f t="array" ref="Q33">INDEX('MunicFlex 26-27'!F$29:F$32,Table5[[#This Row],[Src voltage idx]])</f>
        <v>26.89</v>
      </c>
      <c r="R33" s="154" cm="1">
        <f t="array" ref="R33">INDEX('MunicFlex 26-27'!H$29:H$32,Table5[[#This Row],[Src voltage idx]])</f>
        <v>0</v>
      </c>
      <c r="S33" s="167" cm="1">
        <f t="array" ref="S33">INDEX('MunicFlex 26-27'!D$38:D$42,Table5[[#This Row],[Src category idx]])</f>
        <v>71.17</v>
      </c>
      <c r="T33" s="158" cm="1">
        <f t="array" ref="T33">INDEX('MunicFlex 26-27'!F$38:F$42,Table5[[#This Row],[Src category idx]])</f>
        <v>13.72</v>
      </c>
      <c r="U33" s="167">
        <f>'MunicFlex 26-27'!$B$52</f>
        <v>5.47</v>
      </c>
      <c r="V33" s="167">
        <f>'MunicFlex 26-27'!$K$38</f>
        <v>35.1</v>
      </c>
      <c r="W33" s="168">
        <f>'MunicFlex 26-27'!$M$38</f>
        <v>0</v>
      </c>
      <c r="X33" s="170" cm="1">
        <f t="array" ref="X33">MATCH(Table5[[#This Row],[Transmission zone]],SUBSTITUTE('MunicFlex 26-27'!$B$7:$B$22,CHAR(10),""),0)+MATCH(Table5[[#This Row],[Voltage]],'MunicFlex 26-27'!$C$7:$C$10,0)-1</f>
        <v>14</v>
      </c>
      <c r="Y33" s="170">
        <f>MATCH(Table5[[#This Row],[Voltage]],'MunicFlex 26-27'!$B$29:$B$32,0)</f>
        <v>2</v>
      </c>
      <c r="Z33" s="170">
        <f>MATCH(Table5[[#This Row],[Customer category]],'MunicFlex 26-27'!$B$38:$B$42,0)</f>
        <v>2</v>
      </c>
      <c r="AB33" s="36"/>
      <c r="AE33" s="32"/>
      <c r="AF33" s="32"/>
      <c r="AG33" s="32"/>
      <c r="AH33" s="32"/>
      <c r="AI33" s="32"/>
      <c r="AJ33" s="32"/>
    </row>
    <row r="34" spans="1:36" ht="21.6" customHeight="1" x14ac:dyDescent="0.3">
      <c r="A34" s="28" t="str">
        <f>Table5[[#This Row],[Tariff]]&amp;Table5[[#This Row],[Transmission zone]]&amp;Table5[[#This Row],[Voltage]]&amp;Table5[[#This Row],[Customer category]]</f>
        <v>Municflex&gt; 900km≥ 500V &amp; &lt; 66kV&gt; 500 kVA &amp; ≤ 1 MVA</v>
      </c>
      <c r="B34" s="28" t="s">
        <v>647</v>
      </c>
      <c r="C34" s="29" t="s">
        <v>94</v>
      </c>
      <c r="D34" s="30" t="s">
        <v>13</v>
      </c>
      <c r="E34" s="31" t="s">
        <v>210</v>
      </c>
      <c r="F34" s="151" cm="1">
        <f t="array" ref="F34">INDEX('MunicFlex 26-27'!D$7:D$22,Table5[[#This Row],[Src energy row]])</f>
        <v>756.32</v>
      </c>
      <c r="G34" s="151" cm="1">
        <f t="array" ref="G34">INDEX('MunicFlex 26-27'!F$7:F$22,Table5[[#This Row],[Src energy row]])</f>
        <v>189.07</v>
      </c>
      <c r="H34" s="151" cm="1">
        <f t="array" ref="H34">INDEX('MunicFlex 26-27'!H$7:H$22,Table5[[#This Row],[Src energy row]])</f>
        <v>126.06</v>
      </c>
      <c r="I34" s="151" cm="1">
        <f t="array" ref="I34">INDEX('MunicFlex 26-27'!J$7:J$22,Table5[[#This Row],[Src energy row]])</f>
        <v>313.87</v>
      </c>
      <c r="J34" s="151" cm="1">
        <f t="array" ref="J34">INDEX('MunicFlex 26-27'!L$7:L$22,Table5[[#This Row],[Src energy row]])</f>
        <v>176.47</v>
      </c>
      <c r="K34" s="151" cm="1">
        <f t="array" ref="K34">INDEX('MunicFlex 26-27'!N$7:N$22,Table5[[#This Row],[Src energy row]])</f>
        <v>126.06</v>
      </c>
      <c r="L34" s="151" cm="1">
        <f t="array" ref="L34">INDEX('MunicFlex 26-27'!P$7:P$22,Table5[[#This Row],[Src energy row]])</f>
        <v>24.63</v>
      </c>
      <c r="M34" s="151" cm="1">
        <f t="array" ref="M34">INDEX('MunicFlex 26-27'!R$7:R$22,Table5[[#This Row],[Src energy row]])</f>
        <v>11.72</v>
      </c>
      <c r="N34" s="152" cm="1">
        <f t="array" ref="N34">INDEX('MunicFlex 26-27'!T$7:T$22,Table5[[#This Row],[Src energy row]])</f>
        <v>11.72</v>
      </c>
      <c r="O34" s="153" cm="1">
        <f t="array" ref="O34">INDEX('MunicFlex 26-27'!M$29:M$32,Table5[[#This Row],[Src voltage idx]])</f>
        <v>0.44</v>
      </c>
      <c r="P34" s="154" cm="1">
        <f t="array" ref="P34">INDEX('MunicFlex 26-27'!D$29:D$32,Table5[[#This Row],[Src voltage idx]])</f>
        <v>40.299999999999997</v>
      </c>
      <c r="Q34" s="154" cm="1">
        <f t="array" ref="Q34">INDEX('MunicFlex 26-27'!F$29:F$32,Table5[[#This Row],[Src voltage idx]])</f>
        <v>26.89</v>
      </c>
      <c r="R34" s="154" cm="1">
        <f t="array" ref="R34">INDEX('MunicFlex 26-27'!H$29:H$32,Table5[[#This Row],[Src voltage idx]])</f>
        <v>0</v>
      </c>
      <c r="S34" s="155" cm="1">
        <f t="array" ref="S34">INDEX('MunicFlex 26-27'!D$38:D$42,Table5[[#This Row],[Src category idx]])</f>
        <v>219.79</v>
      </c>
      <c r="T34" s="155" cm="1">
        <f t="array" ref="T34">INDEX('MunicFlex 26-27'!F$38:F$42,Table5[[#This Row],[Src category idx]])</f>
        <v>21.44</v>
      </c>
      <c r="U34" s="153">
        <f>'MunicFlex 26-27'!$B$52</f>
        <v>5.47</v>
      </c>
      <c r="V34" s="153">
        <f>'MunicFlex 26-27'!$K$38</f>
        <v>35.1</v>
      </c>
      <c r="W34" s="156">
        <f>'MunicFlex 26-27'!$M$38</f>
        <v>0</v>
      </c>
      <c r="X34" s="170" cm="1">
        <f t="array" ref="X34">MATCH(Table5[[#This Row],[Transmission zone]],SUBSTITUTE('MunicFlex 26-27'!$B$7:$B$22,CHAR(10),""),0)+MATCH(Table5[[#This Row],[Voltage]],'MunicFlex 26-27'!$C$7:$C$10,0)-1</f>
        <v>14</v>
      </c>
      <c r="Y34" s="170">
        <f>MATCH(Table5[[#This Row],[Voltage]],'MunicFlex 26-27'!$B$29:$B$32,0)</f>
        <v>2</v>
      </c>
      <c r="Z34" s="170">
        <f>MATCH(Table5[[#This Row],[Customer category]],'MunicFlex 26-27'!$B$38:$B$42,0)</f>
        <v>3</v>
      </c>
      <c r="AB34" s="36"/>
      <c r="AE34" s="32"/>
      <c r="AF34" s="32"/>
      <c r="AG34" s="32"/>
      <c r="AH34" s="32"/>
      <c r="AI34" s="32"/>
      <c r="AJ34" s="32"/>
    </row>
    <row r="35" spans="1:36" ht="20.25" customHeight="1" x14ac:dyDescent="0.3">
      <c r="A35" s="28" t="str">
        <f>Table5[[#This Row],[Tariff]]&amp;Table5[[#This Row],[Transmission zone]]&amp;Table5[[#This Row],[Voltage]]&amp;Table5[[#This Row],[Customer category]]</f>
        <v>Municflex&gt; 900km≥ 500V &amp; &lt; 66kV&gt; 1 MVA</v>
      </c>
      <c r="B35" s="28" t="s">
        <v>647</v>
      </c>
      <c r="C35" s="29" t="s">
        <v>94</v>
      </c>
      <c r="D35" s="30" t="s">
        <v>13</v>
      </c>
      <c r="E35" s="31" t="s">
        <v>212</v>
      </c>
      <c r="F35" s="151" cm="1">
        <f t="array" ref="F35">INDEX('MunicFlex 26-27'!D$7:D$22,Table5[[#This Row],[Src energy row]])</f>
        <v>756.32</v>
      </c>
      <c r="G35" s="151" cm="1">
        <f t="array" ref="G35">INDEX('MunicFlex 26-27'!F$7:F$22,Table5[[#This Row],[Src energy row]])</f>
        <v>189.07</v>
      </c>
      <c r="H35" s="151" cm="1">
        <f t="array" ref="H35">INDEX('MunicFlex 26-27'!H$7:H$22,Table5[[#This Row],[Src energy row]])</f>
        <v>126.06</v>
      </c>
      <c r="I35" s="151" cm="1">
        <f t="array" ref="I35">INDEX('MunicFlex 26-27'!J$7:J$22,Table5[[#This Row],[Src energy row]])</f>
        <v>313.87</v>
      </c>
      <c r="J35" s="151" cm="1">
        <f t="array" ref="J35">INDEX('MunicFlex 26-27'!L$7:L$22,Table5[[#This Row],[Src energy row]])</f>
        <v>176.47</v>
      </c>
      <c r="K35" s="151" cm="1">
        <f t="array" ref="K35">INDEX('MunicFlex 26-27'!N$7:N$22,Table5[[#This Row],[Src energy row]])</f>
        <v>126.06</v>
      </c>
      <c r="L35" s="151" cm="1">
        <f t="array" ref="L35">INDEX('MunicFlex 26-27'!P$7:P$22,Table5[[#This Row],[Src energy row]])</f>
        <v>24.63</v>
      </c>
      <c r="M35" s="151" cm="1">
        <f t="array" ref="M35">INDEX('MunicFlex 26-27'!R$7:R$22,Table5[[#This Row],[Src energy row]])</f>
        <v>11.72</v>
      </c>
      <c r="N35" s="152" cm="1">
        <f t="array" ref="N35">INDEX('MunicFlex 26-27'!T$7:T$22,Table5[[#This Row],[Src energy row]])</f>
        <v>11.72</v>
      </c>
      <c r="O35" s="153" cm="1">
        <f t="array" ref="O35">INDEX('MunicFlex 26-27'!M$29:M$32,Table5[[#This Row],[Src voltage idx]])</f>
        <v>0.44</v>
      </c>
      <c r="P35" s="154" cm="1">
        <f t="array" ref="P35">INDEX('MunicFlex 26-27'!D$29:D$32,Table5[[#This Row],[Src voltage idx]])</f>
        <v>40.299999999999997</v>
      </c>
      <c r="Q35" s="154" cm="1">
        <f t="array" ref="Q35">INDEX('MunicFlex 26-27'!F$29:F$32,Table5[[#This Row],[Src voltage idx]])</f>
        <v>26.89</v>
      </c>
      <c r="R35" s="154" cm="1">
        <f t="array" ref="R35">INDEX('MunicFlex 26-27'!H$29:H$32,Table5[[#This Row],[Src voltage idx]])</f>
        <v>0</v>
      </c>
      <c r="S35" s="155" cm="1">
        <f t="array" ref="S35">INDEX('MunicFlex 26-27'!D$38:D$42,Table5[[#This Row],[Src category idx]])</f>
        <v>219.79</v>
      </c>
      <c r="T35" s="155" cm="1">
        <f t="array" ref="T35">INDEX('MunicFlex 26-27'!F$38:F$42,Table5[[#This Row],[Src category idx]])</f>
        <v>21.44</v>
      </c>
      <c r="U35" s="153">
        <f>'MunicFlex 26-27'!$B$52</f>
        <v>5.47</v>
      </c>
      <c r="V35" s="153">
        <f>'MunicFlex 26-27'!$K$38</f>
        <v>35.1</v>
      </c>
      <c r="W35" s="156">
        <f>'MunicFlex 26-27'!$M$38</f>
        <v>0</v>
      </c>
      <c r="X35" s="170" cm="1">
        <f t="array" ref="X35">MATCH(Table5[[#This Row],[Transmission zone]],SUBSTITUTE('MunicFlex 26-27'!$B$7:$B$22,CHAR(10),""),0)+MATCH(Table5[[#This Row],[Voltage]],'MunicFlex 26-27'!$C$7:$C$10,0)-1</f>
        <v>14</v>
      </c>
      <c r="Y35" s="170">
        <f>MATCH(Table5[[#This Row],[Voltage]],'MunicFlex 26-27'!$B$29:$B$32,0)</f>
        <v>2</v>
      </c>
      <c r="Z35" s="170">
        <f>MATCH(Table5[[#This Row],[Customer category]],'MunicFlex 26-27'!$B$38:$B$42,0)</f>
        <v>4</v>
      </c>
    </row>
    <row r="36" spans="1:36" ht="20.25" customHeight="1" x14ac:dyDescent="0.3">
      <c r="A36" s="28" t="str">
        <f>Table5[[#This Row],[Tariff]]&amp;Table5[[#This Row],[Transmission zone]]&amp;Table5[[#This Row],[Voltage]]&amp;Table5[[#This Row],[Customer category]]</f>
        <v>Municflex&gt; 900km≥ 500V &amp; &lt; 66kVKey customers</v>
      </c>
      <c r="B36" s="28" t="s">
        <v>647</v>
      </c>
      <c r="C36" s="29" t="s">
        <v>94</v>
      </c>
      <c r="D36" s="30" t="s">
        <v>13</v>
      </c>
      <c r="E36" s="31" t="s">
        <v>213</v>
      </c>
      <c r="F36" s="151" cm="1">
        <f t="array" ref="F36">INDEX('MunicFlex 26-27'!D$7:D$22,Table5[[#This Row],[Src energy row]])</f>
        <v>756.32</v>
      </c>
      <c r="G36" s="151" cm="1">
        <f t="array" ref="G36">INDEX('MunicFlex 26-27'!F$7:F$22,Table5[[#This Row],[Src energy row]])</f>
        <v>189.07</v>
      </c>
      <c r="H36" s="151" cm="1">
        <f t="array" ref="H36">INDEX('MunicFlex 26-27'!H$7:H$22,Table5[[#This Row],[Src energy row]])</f>
        <v>126.06</v>
      </c>
      <c r="I36" s="151" cm="1">
        <f t="array" ref="I36">INDEX('MunicFlex 26-27'!J$7:J$22,Table5[[#This Row],[Src energy row]])</f>
        <v>313.87</v>
      </c>
      <c r="J36" s="151" cm="1">
        <f t="array" ref="J36">INDEX('MunicFlex 26-27'!L$7:L$22,Table5[[#This Row],[Src energy row]])</f>
        <v>176.47</v>
      </c>
      <c r="K36" s="151" cm="1">
        <f t="array" ref="K36">INDEX('MunicFlex 26-27'!N$7:N$22,Table5[[#This Row],[Src energy row]])</f>
        <v>126.06</v>
      </c>
      <c r="L36" s="151" cm="1">
        <f t="array" ref="L36">INDEX('MunicFlex 26-27'!P$7:P$22,Table5[[#This Row],[Src energy row]])</f>
        <v>24.63</v>
      </c>
      <c r="M36" s="151" cm="1">
        <f t="array" ref="M36">INDEX('MunicFlex 26-27'!R$7:R$22,Table5[[#This Row],[Src energy row]])</f>
        <v>11.72</v>
      </c>
      <c r="N36" s="152" cm="1">
        <f t="array" ref="N36">INDEX('MunicFlex 26-27'!T$7:T$22,Table5[[#This Row],[Src energy row]])</f>
        <v>11.72</v>
      </c>
      <c r="O36" s="153" cm="1">
        <f t="array" ref="O36">INDEX('MunicFlex 26-27'!M$29:M$32,Table5[[#This Row],[Src voltage idx]])</f>
        <v>0.44</v>
      </c>
      <c r="P36" s="154" cm="1">
        <f t="array" ref="P36">INDEX('MunicFlex 26-27'!D$29:D$32,Table5[[#This Row],[Src voltage idx]])</f>
        <v>40.299999999999997</v>
      </c>
      <c r="Q36" s="154" cm="1">
        <f t="array" ref="Q36">INDEX('MunicFlex 26-27'!F$29:F$32,Table5[[#This Row],[Src voltage idx]])</f>
        <v>26.89</v>
      </c>
      <c r="R36" s="154" cm="1">
        <f t="array" ref="R36">INDEX('MunicFlex 26-27'!H$29:H$32,Table5[[#This Row],[Src voltage idx]])</f>
        <v>0</v>
      </c>
      <c r="S36" s="155" cm="1">
        <f t="array" ref="S36">INDEX('MunicFlex 26-27'!D$38:D$42,Table5[[#This Row],[Src category idx]])</f>
        <v>1238.27</v>
      </c>
      <c r="T36" s="155" cm="1">
        <f t="array" ref="T36">INDEX('MunicFlex 26-27'!F$38:F$42,Table5[[#This Row],[Src category idx]])</f>
        <v>21.44</v>
      </c>
      <c r="U36" s="153">
        <f>'MunicFlex 26-27'!$B$52</f>
        <v>5.47</v>
      </c>
      <c r="V36" s="153">
        <f>'MunicFlex 26-27'!$K$38</f>
        <v>35.1</v>
      </c>
      <c r="W36" s="156">
        <f>'MunicFlex 26-27'!$M$38</f>
        <v>0</v>
      </c>
      <c r="X36" s="170" cm="1">
        <f t="array" ref="X36">MATCH(Table5[[#This Row],[Transmission zone]],SUBSTITUTE('MunicFlex 26-27'!$B$7:$B$22,CHAR(10),""),0)+MATCH(Table5[[#This Row],[Voltage]],'MunicFlex 26-27'!$C$7:$C$10,0)-1</f>
        <v>14</v>
      </c>
      <c r="Y36" s="170">
        <f>MATCH(Table5[[#This Row],[Voltage]],'MunicFlex 26-27'!$B$29:$B$32,0)</f>
        <v>2</v>
      </c>
      <c r="Z36" s="170">
        <f>MATCH(Table5[[#This Row],[Customer category]],'MunicFlex 26-27'!$B$38:$B$42,0)</f>
        <v>5</v>
      </c>
    </row>
    <row r="37" spans="1:36" ht="16.5" customHeight="1" x14ac:dyDescent="0.3">
      <c r="A37" s="28" t="str">
        <f>Table5[[#This Row],[Tariff]]&amp;Table5[[#This Row],[Transmission zone]]&amp;Table5[[#This Row],[Voltage]]&amp;Table5[[#This Row],[Customer category]]</f>
        <v>Municflex&gt; 900km≥ 66kV &amp; ≤ 132kV≤ 100 kVA</v>
      </c>
      <c r="B37" s="28" t="s">
        <v>647</v>
      </c>
      <c r="C37" s="29" t="s">
        <v>94</v>
      </c>
      <c r="D37" s="30" t="s">
        <v>21</v>
      </c>
      <c r="E37" s="31" t="s">
        <v>204</v>
      </c>
      <c r="F37" s="151" cm="1">
        <f t="array" ref="F37">INDEX('MunicFlex 26-27'!D$7:D$22,Table5[[#This Row],[Src energy row]])</f>
        <v>700.77</v>
      </c>
      <c r="G37" s="151" cm="1">
        <f t="array" ref="G37">INDEX('MunicFlex 26-27'!F$7:F$22,Table5[[#This Row],[Src energy row]])</f>
        <v>175.19</v>
      </c>
      <c r="H37" s="151" cm="1">
        <f t="array" ref="H37">INDEX('MunicFlex 26-27'!H$7:H$22,Table5[[#This Row],[Src energy row]])</f>
        <v>116.79</v>
      </c>
      <c r="I37" s="151" cm="1">
        <f t="array" ref="I37">INDEX('MunicFlex 26-27'!J$7:J$22,Table5[[#This Row],[Src energy row]])</f>
        <v>290.81</v>
      </c>
      <c r="J37" s="151" cm="1">
        <f t="array" ref="J37">INDEX('MunicFlex 26-27'!L$7:L$22,Table5[[#This Row],[Src energy row]])</f>
        <v>163.52000000000001</v>
      </c>
      <c r="K37" s="151" cm="1">
        <f t="array" ref="K37">INDEX('MunicFlex 26-27'!N$7:N$22,Table5[[#This Row],[Src energy row]])</f>
        <v>116.79</v>
      </c>
      <c r="L37" s="151" cm="1">
        <f t="array" ref="L37">INDEX('MunicFlex 26-27'!P$7:P$22,Table5[[#This Row],[Src energy row]])</f>
        <v>22.82</v>
      </c>
      <c r="M37" s="151" cm="1">
        <f t="array" ref="M37">INDEX('MunicFlex 26-27'!R$7:R$22,Table5[[#This Row],[Src energy row]])</f>
        <v>9.82</v>
      </c>
      <c r="N37" s="152" cm="1">
        <f t="array" ref="N37">INDEX('MunicFlex 26-27'!T$7:T$22,Table5[[#This Row],[Src energy row]])</f>
        <v>10.67</v>
      </c>
      <c r="O37" s="153" cm="1">
        <f t="array" ref="O37">INDEX('MunicFlex 26-27'!M$29:M$32,Table5[[#This Row],[Src voltage idx]])</f>
        <v>0.4</v>
      </c>
      <c r="P37" s="154" cm="1">
        <f t="array" ref="P37">INDEX('MunicFlex 26-27'!D$29:D$32,Table5[[#This Row],[Src voltage idx]])</f>
        <v>17.7</v>
      </c>
      <c r="Q37" s="154" cm="1">
        <f t="array" ref="Q37">INDEX('MunicFlex 26-27'!F$29:F$32,Table5[[#This Row],[Src voltage idx]])</f>
        <v>10.46</v>
      </c>
      <c r="R37" s="154" cm="1">
        <f t="array" ref="R37">INDEX('MunicFlex 26-27'!H$29:H$32,Table5[[#This Row],[Src voltage idx]])</f>
        <v>2.4300000000000002</v>
      </c>
      <c r="S37" s="155" cm="1">
        <f t="array" ref="S37">INDEX('MunicFlex 26-27'!D$38:D$42,Table5[[#This Row],[Src category idx]])</f>
        <v>15.22</v>
      </c>
      <c r="T37" s="155" cm="1">
        <f t="array" ref="T37">INDEX('MunicFlex 26-27'!F$38:F$42,Table5[[#This Row],[Src category idx]])</f>
        <v>0.82</v>
      </c>
      <c r="U37" s="153">
        <f>'MunicFlex 26-27'!$B$52</f>
        <v>5.47</v>
      </c>
      <c r="V37" s="153">
        <f>'MunicFlex 26-27'!$K$38</f>
        <v>35.1</v>
      </c>
      <c r="W37" s="156">
        <f>'MunicFlex 26-27'!$M$38</f>
        <v>0</v>
      </c>
      <c r="X37" s="170" cm="1">
        <f t="array" ref="X37">MATCH(Table5[[#This Row],[Transmission zone]],SUBSTITUTE('MunicFlex 26-27'!$B$7:$B$22,CHAR(10),""),0)+MATCH(Table5[[#This Row],[Voltage]],'MunicFlex 26-27'!$C$7:$C$10,0)-1</f>
        <v>15</v>
      </c>
      <c r="Y37" s="170">
        <f>MATCH(Table5[[#This Row],[Voltage]],'MunicFlex 26-27'!$B$29:$B$32,0)</f>
        <v>3</v>
      </c>
      <c r="Z37" s="170">
        <f>MATCH(Table5[[#This Row],[Customer category]],'MunicFlex 26-27'!$B$38:$B$42,0)</f>
        <v>1</v>
      </c>
    </row>
    <row r="38" spans="1:36" ht="22.05" customHeight="1" x14ac:dyDescent="0.3">
      <c r="A38" s="28" t="str">
        <f>Table5[[#This Row],[Tariff]]&amp;Table5[[#This Row],[Transmission zone]]&amp;Table5[[#This Row],[Voltage]]&amp;Table5[[#This Row],[Customer category]]</f>
        <v>Municflex&gt; 900km≥ 66kV &amp; ≤ 132kV&gt; 100 kVA &amp; ≤ 500 kVA</v>
      </c>
      <c r="B38" s="28" t="s">
        <v>647</v>
      </c>
      <c r="C38" s="29" t="s">
        <v>94</v>
      </c>
      <c r="D38" s="30" t="s">
        <v>21</v>
      </c>
      <c r="E38" s="31" t="s">
        <v>207</v>
      </c>
      <c r="F38" s="151" cm="1">
        <f t="array" ref="F38">INDEX('MunicFlex 26-27'!D$7:D$22,Table5[[#This Row],[Src energy row]])</f>
        <v>700.77</v>
      </c>
      <c r="G38" s="151" cm="1">
        <f t="array" ref="G38">INDEX('MunicFlex 26-27'!F$7:F$22,Table5[[#This Row],[Src energy row]])</f>
        <v>175.19</v>
      </c>
      <c r="H38" s="151" cm="1">
        <f t="array" ref="H38">INDEX('MunicFlex 26-27'!H$7:H$22,Table5[[#This Row],[Src energy row]])</f>
        <v>116.79</v>
      </c>
      <c r="I38" s="151" cm="1">
        <f t="array" ref="I38">INDEX('MunicFlex 26-27'!J$7:J$22,Table5[[#This Row],[Src energy row]])</f>
        <v>290.81</v>
      </c>
      <c r="J38" s="151" cm="1">
        <f t="array" ref="J38">INDEX('MunicFlex 26-27'!L$7:L$22,Table5[[#This Row],[Src energy row]])</f>
        <v>163.52000000000001</v>
      </c>
      <c r="K38" s="151" cm="1">
        <f t="array" ref="K38">INDEX('MunicFlex 26-27'!N$7:N$22,Table5[[#This Row],[Src energy row]])</f>
        <v>116.79</v>
      </c>
      <c r="L38" s="151" cm="1">
        <f t="array" ref="L38">INDEX('MunicFlex 26-27'!P$7:P$22,Table5[[#This Row],[Src energy row]])</f>
        <v>22.82</v>
      </c>
      <c r="M38" s="151" cm="1">
        <f t="array" ref="M38">INDEX('MunicFlex 26-27'!R$7:R$22,Table5[[#This Row],[Src energy row]])</f>
        <v>9.82</v>
      </c>
      <c r="N38" s="152" cm="1">
        <f t="array" ref="N38">INDEX('MunicFlex 26-27'!T$7:T$22,Table5[[#This Row],[Src energy row]])</f>
        <v>10.67</v>
      </c>
      <c r="O38" s="153" cm="1">
        <f t="array" ref="O38">INDEX('MunicFlex 26-27'!M$29:M$32,Table5[[#This Row],[Src voltage idx]])</f>
        <v>0.4</v>
      </c>
      <c r="P38" s="154" cm="1">
        <f t="array" ref="P38">INDEX('MunicFlex 26-27'!D$29:D$32,Table5[[#This Row],[Src voltage idx]])</f>
        <v>17.7</v>
      </c>
      <c r="Q38" s="154" cm="1">
        <f t="array" ref="Q38">INDEX('MunicFlex 26-27'!F$29:F$32,Table5[[#This Row],[Src voltage idx]])</f>
        <v>10.46</v>
      </c>
      <c r="R38" s="154" cm="1">
        <f t="array" ref="R38">INDEX('MunicFlex 26-27'!H$29:H$32,Table5[[#This Row],[Src voltage idx]])</f>
        <v>2.4300000000000002</v>
      </c>
      <c r="S38" s="155" cm="1">
        <f t="array" ref="S38">INDEX('MunicFlex 26-27'!D$38:D$42,Table5[[#This Row],[Src category idx]])</f>
        <v>71.17</v>
      </c>
      <c r="T38" s="155" cm="1">
        <f t="array" ref="T38">INDEX('MunicFlex 26-27'!F$38:F$42,Table5[[#This Row],[Src category idx]])</f>
        <v>13.72</v>
      </c>
      <c r="U38" s="153">
        <f>'MunicFlex 26-27'!$B$52</f>
        <v>5.47</v>
      </c>
      <c r="V38" s="153">
        <f>'MunicFlex 26-27'!$K$38</f>
        <v>35.1</v>
      </c>
      <c r="W38" s="156">
        <f>'MunicFlex 26-27'!$M$38</f>
        <v>0</v>
      </c>
      <c r="X38" s="170" cm="1">
        <f t="array" ref="X38">MATCH(Table5[[#This Row],[Transmission zone]],SUBSTITUTE('MunicFlex 26-27'!$B$7:$B$22,CHAR(10),""),0)+MATCH(Table5[[#This Row],[Voltage]],'MunicFlex 26-27'!$C$7:$C$10,0)-1</f>
        <v>15</v>
      </c>
      <c r="Y38" s="170">
        <f>MATCH(Table5[[#This Row],[Voltage]],'MunicFlex 26-27'!$B$29:$B$32,0)</f>
        <v>3</v>
      </c>
      <c r="Z38" s="170">
        <f>MATCH(Table5[[#This Row],[Customer category]],'MunicFlex 26-27'!$B$38:$B$42,0)</f>
        <v>2</v>
      </c>
    </row>
    <row r="39" spans="1:36" ht="15" customHeight="1" x14ac:dyDescent="0.3">
      <c r="A39" s="28" t="str">
        <f>Table5[[#This Row],[Tariff]]&amp;Table5[[#This Row],[Transmission zone]]&amp;Table5[[#This Row],[Voltage]]&amp;Table5[[#This Row],[Customer category]]</f>
        <v>Municflex&gt; 900km≥ 66kV &amp; ≤ 132kV&gt; 500 kVA &amp; ≤ 1 MVA</v>
      </c>
      <c r="B39" s="28" t="s">
        <v>647</v>
      </c>
      <c r="C39" s="29" t="s">
        <v>94</v>
      </c>
      <c r="D39" s="30" t="s">
        <v>21</v>
      </c>
      <c r="E39" s="31" t="s">
        <v>210</v>
      </c>
      <c r="F39" s="151" cm="1">
        <f t="array" ref="F39">INDEX('MunicFlex 26-27'!D$7:D$22,Table5[[#This Row],[Src energy row]])</f>
        <v>700.77</v>
      </c>
      <c r="G39" s="151" cm="1">
        <f t="array" ref="G39">INDEX('MunicFlex 26-27'!F$7:F$22,Table5[[#This Row],[Src energy row]])</f>
        <v>175.19</v>
      </c>
      <c r="H39" s="151" cm="1">
        <f t="array" ref="H39">INDEX('MunicFlex 26-27'!H$7:H$22,Table5[[#This Row],[Src energy row]])</f>
        <v>116.79</v>
      </c>
      <c r="I39" s="151" cm="1">
        <f t="array" ref="I39">INDEX('MunicFlex 26-27'!J$7:J$22,Table5[[#This Row],[Src energy row]])</f>
        <v>290.81</v>
      </c>
      <c r="J39" s="151" cm="1">
        <f t="array" ref="J39">INDEX('MunicFlex 26-27'!L$7:L$22,Table5[[#This Row],[Src energy row]])</f>
        <v>163.52000000000001</v>
      </c>
      <c r="K39" s="151" cm="1">
        <f t="array" ref="K39">INDEX('MunicFlex 26-27'!N$7:N$22,Table5[[#This Row],[Src energy row]])</f>
        <v>116.79</v>
      </c>
      <c r="L39" s="151" cm="1">
        <f t="array" ref="L39">INDEX('MunicFlex 26-27'!P$7:P$22,Table5[[#This Row],[Src energy row]])</f>
        <v>22.82</v>
      </c>
      <c r="M39" s="151" cm="1">
        <f t="array" ref="M39">INDEX('MunicFlex 26-27'!R$7:R$22,Table5[[#This Row],[Src energy row]])</f>
        <v>9.82</v>
      </c>
      <c r="N39" s="152" cm="1">
        <f t="array" ref="N39">INDEX('MunicFlex 26-27'!T$7:T$22,Table5[[#This Row],[Src energy row]])</f>
        <v>10.67</v>
      </c>
      <c r="O39" s="153" cm="1">
        <f t="array" ref="O39">INDEX('MunicFlex 26-27'!M$29:M$32,Table5[[#This Row],[Src voltage idx]])</f>
        <v>0.4</v>
      </c>
      <c r="P39" s="154" cm="1">
        <f t="array" ref="P39">INDEX('MunicFlex 26-27'!D$29:D$32,Table5[[#This Row],[Src voltage idx]])</f>
        <v>17.7</v>
      </c>
      <c r="Q39" s="154" cm="1">
        <f t="array" ref="Q39">INDEX('MunicFlex 26-27'!F$29:F$32,Table5[[#This Row],[Src voltage idx]])</f>
        <v>10.46</v>
      </c>
      <c r="R39" s="154" cm="1">
        <f t="array" ref="R39">INDEX('MunicFlex 26-27'!H$29:H$32,Table5[[#This Row],[Src voltage idx]])</f>
        <v>2.4300000000000002</v>
      </c>
      <c r="S39" s="155" cm="1">
        <f t="array" ref="S39">INDEX('MunicFlex 26-27'!D$38:D$42,Table5[[#This Row],[Src category idx]])</f>
        <v>219.79</v>
      </c>
      <c r="T39" s="155" cm="1">
        <f t="array" ref="T39">INDEX('MunicFlex 26-27'!F$38:F$42,Table5[[#This Row],[Src category idx]])</f>
        <v>21.44</v>
      </c>
      <c r="U39" s="153">
        <f>'MunicFlex 26-27'!$B$52</f>
        <v>5.47</v>
      </c>
      <c r="V39" s="153">
        <f>'MunicFlex 26-27'!$K$38</f>
        <v>35.1</v>
      </c>
      <c r="W39" s="156">
        <f>'MunicFlex 26-27'!$M$38</f>
        <v>0</v>
      </c>
      <c r="X39" s="170" cm="1">
        <f t="array" ref="X39">MATCH(Table5[[#This Row],[Transmission zone]],SUBSTITUTE('MunicFlex 26-27'!$B$7:$B$22,CHAR(10),""),0)+MATCH(Table5[[#This Row],[Voltage]],'MunicFlex 26-27'!$C$7:$C$10,0)-1</f>
        <v>15</v>
      </c>
      <c r="Y39" s="170">
        <f>MATCH(Table5[[#This Row],[Voltage]],'MunicFlex 26-27'!$B$29:$B$32,0)</f>
        <v>3</v>
      </c>
      <c r="Z39" s="170">
        <f>MATCH(Table5[[#This Row],[Customer category]],'MunicFlex 26-27'!$B$38:$B$42,0)</f>
        <v>3</v>
      </c>
    </row>
    <row r="40" spans="1:36" ht="18.45" customHeight="1" x14ac:dyDescent="0.3">
      <c r="A40" s="28" t="str">
        <f>Table5[[#This Row],[Tariff]]&amp;Table5[[#This Row],[Transmission zone]]&amp;Table5[[#This Row],[Voltage]]&amp;Table5[[#This Row],[Customer category]]</f>
        <v>Municflex&gt; 900km≥ 66kV &amp; ≤ 132kV&gt; 1 MVA</v>
      </c>
      <c r="B40" s="28" t="s">
        <v>647</v>
      </c>
      <c r="C40" s="29" t="s">
        <v>94</v>
      </c>
      <c r="D40" s="30" t="s">
        <v>21</v>
      </c>
      <c r="E40" s="31" t="s">
        <v>212</v>
      </c>
      <c r="F40" s="151" cm="1">
        <f t="array" ref="F40">INDEX('MunicFlex 26-27'!D$7:D$22,Table5[[#This Row],[Src energy row]])</f>
        <v>700.77</v>
      </c>
      <c r="G40" s="151" cm="1">
        <f t="array" ref="G40">INDEX('MunicFlex 26-27'!F$7:F$22,Table5[[#This Row],[Src energy row]])</f>
        <v>175.19</v>
      </c>
      <c r="H40" s="151" cm="1">
        <f t="array" ref="H40">INDEX('MunicFlex 26-27'!H$7:H$22,Table5[[#This Row],[Src energy row]])</f>
        <v>116.79</v>
      </c>
      <c r="I40" s="151" cm="1">
        <f t="array" ref="I40">INDEX('MunicFlex 26-27'!J$7:J$22,Table5[[#This Row],[Src energy row]])</f>
        <v>290.81</v>
      </c>
      <c r="J40" s="151" cm="1">
        <f t="array" ref="J40">INDEX('MunicFlex 26-27'!L$7:L$22,Table5[[#This Row],[Src energy row]])</f>
        <v>163.52000000000001</v>
      </c>
      <c r="K40" s="151" cm="1">
        <f t="array" ref="K40">INDEX('MunicFlex 26-27'!N$7:N$22,Table5[[#This Row],[Src energy row]])</f>
        <v>116.79</v>
      </c>
      <c r="L40" s="151" cm="1">
        <f t="array" ref="L40">INDEX('MunicFlex 26-27'!P$7:P$22,Table5[[#This Row],[Src energy row]])</f>
        <v>22.82</v>
      </c>
      <c r="M40" s="151" cm="1">
        <f t="array" ref="M40">INDEX('MunicFlex 26-27'!R$7:R$22,Table5[[#This Row],[Src energy row]])</f>
        <v>9.82</v>
      </c>
      <c r="N40" s="152" cm="1">
        <f t="array" ref="N40">INDEX('MunicFlex 26-27'!T$7:T$22,Table5[[#This Row],[Src energy row]])</f>
        <v>10.67</v>
      </c>
      <c r="O40" s="153" cm="1">
        <f t="array" ref="O40">INDEX('MunicFlex 26-27'!M$29:M$32,Table5[[#This Row],[Src voltage idx]])</f>
        <v>0.4</v>
      </c>
      <c r="P40" s="154" cm="1">
        <f t="array" ref="P40">INDEX('MunicFlex 26-27'!D$29:D$32,Table5[[#This Row],[Src voltage idx]])</f>
        <v>17.7</v>
      </c>
      <c r="Q40" s="154" cm="1">
        <f t="array" ref="Q40">INDEX('MunicFlex 26-27'!F$29:F$32,Table5[[#This Row],[Src voltage idx]])</f>
        <v>10.46</v>
      </c>
      <c r="R40" s="154" cm="1">
        <f t="array" ref="R40">INDEX('MunicFlex 26-27'!H$29:H$32,Table5[[#This Row],[Src voltage idx]])</f>
        <v>2.4300000000000002</v>
      </c>
      <c r="S40" s="155" cm="1">
        <f t="array" ref="S40">INDEX('MunicFlex 26-27'!D$38:D$42,Table5[[#This Row],[Src category idx]])</f>
        <v>219.79</v>
      </c>
      <c r="T40" s="155" cm="1">
        <f t="array" ref="T40">INDEX('MunicFlex 26-27'!F$38:F$42,Table5[[#This Row],[Src category idx]])</f>
        <v>21.44</v>
      </c>
      <c r="U40" s="153">
        <f>'MunicFlex 26-27'!$B$52</f>
        <v>5.47</v>
      </c>
      <c r="V40" s="153">
        <f>'MunicFlex 26-27'!$K$38</f>
        <v>35.1</v>
      </c>
      <c r="W40" s="156">
        <f>'MunicFlex 26-27'!$M$38</f>
        <v>0</v>
      </c>
      <c r="X40" s="170" cm="1">
        <f t="array" ref="X40">MATCH(Table5[[#This Row],[Transmission zone]],SUBSTITUTE('MunicFlex 26-27'!$B$7:$B$22,CHAR(10),""),0)+MATCH(Table5[[#This Row],[Voltage]],'MunicFlex 26-27'!$C$7:$C$10,0)-1</f>
        <v>15</v>
      </c>
      <c r="Y40" s="170">
        <f>MATCH(Table5[[#This Row],[Voltage]],'MunicFlex 26-27'!$B$29:$B$32,0)</f>
        <v>3</v>
      </c>
      <c r="Z40" s="170">
        <f>MATCH(Table5[[#This Row],[Customer category]],'MunicFlex 26-27'!$B$38:$B$42,0)</f>
        <v>4</v>
      </c>
    </row>
    <row r="41" spans="1:36" ht="14.4" x14ac:dyDescent="0.3">
      <c r="A41" s="28" t="str">
        <f>Table5[[#This Row],[Tariff]]&amp;Table5[[#This Row],[Transmission zone]]&amp;Table5[[#This Row],[Voltage]]&amp;Table5[[#This Row],[Customer category]]</f>
        <v>Municflex&gt; 900km≥ 66kV &amp; ≤ 132kVKey customers</v>
      </c>
      <c r="B41" s="28" t="s">
        <v>647</v>
      </c>
      <c r="C41" s="29" t="s">
        <v>94</v>
      </c>
      <c r="D41" s="30" t="s">
        <v>21</v>
      </c>
      <c r="E41" s="31" t="s">
        <v>213</v>
      </c>
      <c r="F41" s="151" cm="1">
        <f t="array" ref="F41">INDEX('MunicFlex 26-27'!D$7:D$22,Table5[[#This Row],[Src energy row]])</f>
        <v>700.77</v>
      </c>
      <c r="G41" s="151" cm="1">
        <f t="array" ref="G41">INDEX('MunicFlex 26-27'!F$7:F$22,Table5[[#This Row],[Src energy row]])</f>
        <v>175.19</v>
      </c>
      <c r="H41" s="151" cm="1">
        <f t="array" ref="H41">INDEX('MunicFlex 26-27'!H$7:H$22,Table5[[#This Row],[Src energy row]])</f>
        <v>116.79</v>
      </c>
      <c r="I41" s="151" cm="1">
        <f t="array" ref="I41">INDEX('MunicFlex 26-27'!J$7:J$22,Table5[[#This Row],[Src energy row]])</f>
        <v>290.81</v>
      </c>
      <c r="J41" s="151" cm="1">
        <f t="array" ref="J41">INDEX('MunicFlex 26-27'!L$7:L$22,Table5[[#This Row],[Src energy row]])</f>
        <v>163.52000000000001</v>
      </c>
      <c r="K41" s="151" cm="1">
        <f t="array" ref="K41">INDEX('MunicFlex 26-27'!N$7:N$22,Table5[[#This Row],[Src energy row]])</f>
        <v>116.79</v>
      </c>
      <c r="L41" s="151" cm="1">
        <f t="array" ref="L41">INDEX('MunicFlex 26-27'!P$7:P$22,Table5[[#This Row],[Src energy row]])</f>
        <v>22.82</v>
      </c>
      <c r="M41" s="151" cm="1">
        <f t="array" ref="M41">INDEX('MunicFlex 26-27'!R$7:R$22,Table5[[#This Row],[Src energy row]])</f>
        <v>9.82</v>
      </c>
      <c r="N41" s="152" cm="1">
        <f t="array" ref="N41">INDEX('MunicFlex 26-27'!T$7:T$22,Table5[[#This Row],[Src energy row]])</f>
        <v>10.67</v>
      </c>
      <c r="O41" s="153" cm="1">
        <f t="array" ref="O41">INDEX('MunicFlex 26-27'!M$29:M$32,Table5[[#This Row],[Src voltage idx]])</f>
        <v>0.4</v>
      </c>
      <c r="P41" s="154" cm="1">
        <f t="array" ref="P41">INDEX('MunicFlex 26-27'!D$29:D$32,Table5[[#This Row],[Src voltage idx]])</f>
        <v>17.7</v>
      </c>
      <c r="Q41" s="154" cm="1">
        <f t="array" ref="Q41">INDEX('MunicFlex 26-27'!F$29:F$32,Table5[[#This Row],[Src voltage idx]])</f>
        <v>10.46</v>
      </c>
      <c r="R41" s="154" cm="1">
        <f t="array" ref="R41">INDEX('MunicFlex 26-27'!H$29:H$32,Table5[[#This Row],[Src voltage idx]])</f>
        <v>2.4300000000000002</v>
      </c>
      <c r="S41" s="155" cm="1">
        <f t="array" ref="S41">INDEX('MunicFlex 26-27'!D$38:D$42,Table5[[#This Row],[Src category idx]])</f>
        <v>1238.27</v>
      </c>
      <c r="T41" s="155" cm="1">
        <f t="array" ref="T41">INDEX('MunicFlex 26-27'!F$38:F$42,Table5[[#This Row],[Src category idx]])</f>
        <v>21.44</v>
      </c>
      <c r="U41" s="153">
        <f>'MunicFlex 26-27'!$B$52</f>
        <v>5.47</v>
      </c>
      <c r="V41" s="153">
        <f>'MunicFlex 26-27'!$K$38</f>
        <v>35.1</v>
      </c>
      <c r="W41" s="156">
        <f>'MunicFlex 26-27'!$M$38</f>
        <v>0</v>
      </c>
      <c r="X41" s="170" cm="1">
        <f t="array" ref="X41">MATCH(Table5[[#This Row],[Transmission zone]],SUBSTITUTE('MunicFlex 26-27'!$B$7:$B$22,CHAR(10),""),0)+MATCH(Table5[[#This Row],[Voltage]],'MunicFlex 26-27'!$C$7:$C$10,0)-1</f>
        <v>15</v>
      </c>
      <c r="Y41" s="170">
        <f>MATCH(Table5[[#This Row],[Voltage]],'MunicFlex 26-27'!$B$29:$B$32,0)</f>
        <v>3</v>
      </c>
      <c r="Z41" s="170">
        <f>MATCH(Table5[[#This Row],[Customer category]],'MunicFlex 26-27'!$B$38:$B$42,0)</f>
        <v>5</v>
      </c>
    </row>
    <row r="42" spans="1:36" ht="20.25" customHeight="1" x14ac:dyDescent="0.3">
      <c r="A42" s="28" t="str">
        <f>Table5[[#This Row],[Tariff]]&amp;Table5[[#This Row],[Transmission zone]]&amp;Table5[[#This Row],[Voltage]]&amp;Table5[[#This Row],[Customer category]]</f>
        <v>Municflex&gt; 600km and ≤ 900km&lt; 500V≤ 100 kVA</v>
      </c>
      <c r="B42" s="28" t="s">
        <v>647</v>
      </c>
      <c r="C42" s="29" t="s">
        <v>649</v>
      </c>
      <c r="D42" s="30" t="s">
        <v>4</v>
      </c>
      <c r="E42" s="31" t="s">
        <v>204</v>
      </c>
      <c r="F42" s="151" cm="1">
        <f t="array" ref="F42">INDEX('MunicFlex 26-27'!D$7:D$22,Table5[[#This Row],[Src energy row]])</f>
        <v>772.4</v>
      </c>
      <c r="G42" s="151" cm="1">
        <f t="array" ref="G42">INDEX('MunicFlex 26-27'!F$7:F$22,Table5[[#This Row],[Src energy row]])</f>
        <v>193.09</v>
      </c>
      <c r="H42" s="151" cm="1">
        <f t="array" ref="H42">INDEX('MunicFlex 26-27'!H$7:H$22,Table5[[#This Row],[Src energy row]])</f>
        <v>128.76</v>
      </c>
      <c r="I42" s="151" cm="1">
        <f t="array" ref="I42">INDEX('MunicFlex 26-27'!J$7:J$22,Table5[[#This Row],[Src energy row]])</f>
        <v>320.60000000000002</v>
      </c>
      <c r="J42" s="151" cm="1">
        <f t="array" ref="J42">INDEX('MunicFlex 26-27'!L$7:L$22,Table5[[#This Row],[Src energy row]])</f>
        <v>180.24</v>
      </c>
      <c r="K42" s="151" cm="1">
        <f t="array" ref="K42">INDEX('MunicFlex 26-27'!N$7:N$22,Table5[[#This Row],[Src energy row]])</f>
        <v>128.77000000000001</v>
      </c>
      <c r="L42" s="151" cm="1">
        <f t="array" ref="L42">INDEX('MunicFlex 26-27'!P$7:P$22,Table5[[#This Row],[Src energy row]])</f>
        <v>25.39</v>
      </c>
      <c r="M42" s="151" cm="1">
        <f t="array" ref="M42">INDEX('MunicFlex 26-27'!R$7:R$22,Table5[[#This Row],[Src energy row]])</f>
        <v>5.0599999999999996</v>
      </c>
      <c r="N42" s="152" cm="1">
        <f t="array" ref="N42">INDEX('MunicFlex 26-27'!T$7:T$22,Table5[[#This Row],[Src energy row]])</f>
        <v>12.13</v>
      </c>
      <c r="O42" s="153" cm="1">
        <f t="array" ref="O42">INDEX('MunicFlex 26-27'!M$29:M$32,Table5[[#This Row],[Src voltage idx]])</f>
        <v>0.45</v>
      </c>
      <c r="P42" s="154" cm="1">
        <f t="array" ref="P42">INDEX('MunicFlex 26-27'!D$29:D$32,Table5[[#This Row],[Src voltage idx]])</f>
        <v>43.99</v>
      </c>
      <c r="Q42" s="154" cm="1">
        <f t="array" ref="Q42">INDEX('MunicFlex 26-27'!F$29:F$32,Table5[[#This Row],[Src voltage idx]])</f>
        <v>53.58</v>
      </c>
      <c r="R42" s="154" cm="1">
        <f t="array" ref="R42">INDEX('MunicFlex 26-27'!H$29:H$32,Table5[[#This Row],[Src voltage idx]])</f>
        <v>0</v>
      </c>
      <c r="S42" s="155" cm="1">
        <f t="array" ref="S42">INDEX('MunicFlex 26-27'!D$38:D$42,Table5[[#This Row],[Src category idx]])</f>
        <v>15.22</v>
      </c>
      <c r="T42" s="155" cm="1">
        <f t="array" ref="T42">INDEX('MunicFlex 26-27'!F$38:F$42,Table5[[#This Row],[Src category idx]])</f>
        <v>0.82</v>
      </c>
      <c r="U42" s="153">
        <f>'MunicFlex 26-27'!$B$52</f>
        <v>5.47</v>
      </c>
      <c r="V42" s="153">
        <f>'MunicFlex 26-27'!$K$38</f>
        <v>35.1</v>
      </c>
      <c r="W42" s="156">
        <f>'MunicFlex 26-27'!$M$38</f>
        <v>0</v>
      </c>
      <c r="X42" s="170" cm="1">
        <f t="array" ref="X42">MATCH(Table5[[#This Row],[Transmission zone]],SUBSTITUTE('MunicFlex 26-27'!$B$7:$B$22,CHAR(10),""),0)+MATCH(Table5[[#This Row],[Voltage]],'MunicFlex 26-27'!$C$7:$C$10,0)-1</f>
        <v>9</v>
      </c>
      <c r="Y42" s="170">
        <f>MATCH(Table5[[#This Row],[Voltage]],'MunicFlex 26-27'!$B$29:$B$32,0)</f>
        <v>1</v>
      </c>
      <c r="Z42" s="170">
        <f>MATCH(Table5[[#This Row],[Customer category]],'MunicFlex 26-27'!$B$38:$B$42,0)</f>
        <v>1</v>
      </c>
    </row>
    <row r="43" spans="1:36" ht="20.25" customHeight="1" x14ac:dyDescent="0.3">
      <c r="A43" s="28" t="str">
        <f>Table5[[#This Row],[Tariff]]&amp;Table5[[#This Row],[Transmission zone]]&amp;Table5[[#This Row],[Voltage]]&amp;Table5[[#This Row],[Customer category]]</f>
        <v>Municflex&gt; 600km and ≤ 900km&lt; 500V&gt; 100 kVA &amp; ≤ 500 kVA</v>
      </c>
      <c r="B43" s="28" t="s">
        <v>647</v>
      </c>
      <c r="C43" s="29" t="s">
        <v>649</v>
      </c>
      <c r="D43" s="30" t="s">
        <v>4</v>
      </c>
      <c r="E43" s="31" t="s">
        <v>207</v>
      </c>
      <c r="F43" s="151" cm="1">
        <f t="array" ref="F43">INDEX('MunicFlex 26-27'!D$7:D$22,Table5[[#This Row],[Src energy row]])</f>
        <v>772.4</v>
      </c>
      <c r="G43" s="151" cm="1">
        <f t="array" ref="G43">INDEX('MunicFlex 26-27'!F$7:F$22,Table5[[#This Row],[Src energy row]])</f>
        <v>193.09</v>
      </c>
      <c r="H43" s="151" cm="1">
        <f t="array" ref="H43">INDEX('MunicFlex 26-27'!H$7:H$22,Table5[[#This Row],[Src energy row]])</f>
        <v>128.76</v>
      </c>
      <c r="I43" s="151" cm="1">
        <f t="array" ref="I43">INDEX('MunicFlex 26-27'!J$7:J$22,Table5[[#This Row],[Src energy row]])</f>
        <v>320.60000000000002</v>
      </c>
      <c r="J43" s="151" cm="1">
        <f t="array" ref="J43">INDEX('MunicFlex 26-27'!L$7:L$22,Table5[[#This Row],[Src energy row]])</f>
        <v>180.24</v>
      </c>
      <c r="K43" s="151" cm="1">
        <f t="array" ref="K43">INDEX('MunicFlex 26-27'!N$7:N$22,Table5[[#This Row],[Src energy row]])</f>
        <v>128.77000000000001</v>
      </c>
      <c r="L43" s="151" cm="1">
        <f t="array" ref="L43">INDEX('MunicFlex 26-27'!P$7:P$22,Table5[[#This Row],[Src energy row]])</f>
        <v>25.39</v>
      </c>
      <c r="M43" s="151" cm="1">
        <f t="array" ref="M43">INDEX('MunicFlex 26-27'!R$7:R$22,Table5[[#This Row],[Src energy row]])</f>
        <v>5.0599999999999996</v>
      </c>
      <c r="N43" s="152" cm="1">
        <f t="array" ref="N43">INDEX('MunicFlex 26-27'!T$7:T$22,Table5[[#This Row],[Src energy row]])</f>
        <v>12.13</v>
      </c>
      <c r="O43" s="153" cm="1">
        <f t="array" ref="O43">INDEX('MunicFlex 26-27'!M$29:M$32,Table5[[#This Row],[Src voltage idx]])</f>
        <v>0.45</v>
      </c>
      <c r="P43" s="154" cm="1">
        <f t="array" ref="P43">INDEX('MunicFlex 26-27'!D$29:D$32,Table5[[#This Row],[Src voltage idx]])</f>
        <v>43.99</v>
      </c>
      <c r="Q43" s="154" cm="1">
        <f t="array" ref="Q43">INDEX('MunicFlex 26-27'!F$29:F$32,Table5[[#This Row],[Src voltage idx]])</f>
        <v>53.58</v>
      </c>
      <c r="R43" s="154" cm="1">
        <f t="array" ref="R43">INDEX('MunicFlex 26-27'!H$29:H$32,Table5[[#This Row],[Src voltage idx]])</f>
        <v>0</v>
      </c>
      <c r="S43" s="155" cm="1">
        <f t="array" ref="S43">INDEX('MunicFlex 26-27'!D$38:D$42,Table5[[#This Row],[Src category idx]])</f>
        <v>71.17</v>
      </c>
      <c r="T43" s="155" cm="1">
        <f t="array" ref="T43">INDEX('MunicFlex 26-27'!F$38:F$42,Table5[[#This Row],[Src category idx]])</f>
        <v>13.72</v>
      </c>
      <c r="U43" s="153">
        <f>'MunicFlex 26-27'!$B$52</f>
        <v>5.47</v>
      </c>
      <c r="V43" s="153">
        <f>'MunicFlex 26-27'!$K$38</f>
        <v>35.1</v>
      </c>
      <c r="W43" s="156">
        <f>'MunicFlex 26-27'!$M$38</f>
        <v>0</v>
      </c>
      <c r="X43" s="170" cm="1">
        <f t="array" ref="X43">MATCH(Table5[[#This Row],[Transmission zone]],SUBSTITUTE('MunicFlex 26-27'!$B$7:$B$22,CHAR(10),""),0)+MATCH(Table5[[#This Row],[Voltage]],'MunicFlex 26-27'!$C$7:$C$10,0)-1</f>
        <v>9</v>
      </c>
      <c r="Y43" s="170">
        <f>MATCH(Table5[[#This Row],[Voltage]],'MunicFlex 26-27'!$B$29:$B$32,0)</f>
        <v>1</v>
      </c>
      <c r="Z43" s="170">
        <f>MATCH(Table5[[#This Row],[Customer category]],'MunicFlex 26-27'!$B$38:$B$42,0)</f>
        <v>2</v>
      </c>
    </row>
    <row r="44" spans="1:36" ht="20.25" customHeight="1" x14ac:dyDescent="0.3">
      <c r="A44" s="28" t="str">
        <f>Table5[[#This Row],[Tariff]]&amp;Table5[[#This Row],[Transmission zone]]&amp;Table5[[#This Row],[Voltage]]&amp;Table5[[#This Row],[Customer category]]</f>
        <v>Municflex&gt; 600km and ≤ 900km&lt; 500V&gt; 500 kVA &amp; ≤ 1 MVA</v>
      </c>
      <c r="B44" s="28" t="s">
        <v>647</v>
      </c>
      <c r="C44" s="29" t="s">
        <v>649</v>
      </c>
      <c r="D44" s="30" t="s">
        <v>4</v>
      </c>
      <c r="E44" s="31" t="s">
        <v>210</v>
      </c>
      <c r="F44" s="151" cm="1">
        <f t="array" ref="F44">INDEX('MunicFlex 26-27'!D$7:D$22,Table5[[#This Row],[Src energy row]])</f>
        <v>772.4</v>
      </c>
      <c r="G44" s="151" cm="1">
        <f t="array" ref="G44">INDEX('MunicFlex 26-27'!F$7:F$22,Table5[[#This Row],[Src energy row]])</f>
        <v>193.09</v>
      </c>
      <c r="H44" s="151" cm="1">
        <f t="array" ref="H44">INDEX('MunicFlex 26-27'!H$7:H$22,Table5[[#This Row],[Src energy row]])</f>
        <v>128.76</v>
      </c>
      <c r="I44" s="151" cm="1">
        <f t="array" ref="I44">INDEX('MunicFlex 26-27'!J$7:J$22,Table5[[#This Row],[Src energy row]])</f>
        <v>320.60000000000002</v>
      </c>
      <c r="J44" s="151" cm="1">
        <f t="array" ref="J44">INDEX('MunicFlex 26-27'!L$7:L$22,Table5[[#This Row],[Src energy row]])</f>
        <v>180.24</v>
      </c>
      <c r="K44" s="151" cm="1">
        <f t="array" ref="K44">INDEX('MunicFlex 26-27'!N$7:N$22,Table5[[#This Row],[Src energy row]])</f>
        <v>128.77000000000001</v>
      </c>
      <c r="L44" s="151" cm="1">
        <f t="array" ref="L44">INDEX('MunicFlex 26-27'!P$7:P$22,Table5[[#This Row],[Src energy row]])</f>
        <v>25.39</v>
      </c>
      <c r="M44" s="151" cm="1">
        <f t="array" ref="M44">INDEX('MunicFlex 26-27'!R$7:R$22,Table5[[#This Row],[Src energy row]])</f>
        <v>5.0599999999999996</v>
      </c>
      <c r="N44" s="152" cm="1">
        <f t="array" ref="N44">INDEX('MunicFlex 26-27'!T$7:T$22,Table5[[#This Row],[Src energy row]])</f>
        <v>12.13</v>
      </c>
      <c r="O44" s="153" cm="1">
        <f t="array" ref="O44">INDEX('MunicFlex 26-27'!M$29:M$32,Table5[[#This Row],[Src voltage idx]])</f>
        <v>0.45</v>
      </c>
      <c r="P44" s="154" cm="1">
        <f t="array" ref="P44">INDEX('MunicFlex 26-27'!D$29:D$32,Table5[[#This Row],[Src voltage idx]])</f>
        <v>43.99</v>
      </c>
      <c r="Q44" s="154" cm="1">
        <f t="array" ref="Q44">INDEX('MunicFlex 26-27'!F$29:F$32,Table5[[#This Row],[Src voltage idx]])</f>
        <v>53.58</v>
      </c>
      <c r="R44" s="154" cm="1">
        <f t="array" ref="R44">INDEX('MunicFlex 26-27'!H$29:H$32,Table5[[#This Row],[Src voltage idx]])</f>
        <v>0</v>
      </c>
      <c r="S44" s="155" cm="1">
        <f t="array" ref="S44">INDEX('MunicFlex 26-27'!D$38:D$42,Table5[[#This Row],[Src category idx]])</f>
        <v>219.79</v>
      </c>
      <c r="T44" s="155" cm="1">
        <f t="array" ref="T44">INDEX('MunicFlex 26-27'!F$38:F$42,Table5[[#This Row],[Src category idx]])</f>
        <v>21.44</v>
      </c>
      <c r="U44" s="153">
        <f>'MunicFlex 26-27'!$B$52</f>
        <v>5.47</v>
      </c>
      <c r="V44" s="153">
        <f>'MunicFlex 26-27'!$K$38</f>
        <v>35.1</v>
      </c>
      <c r="W44" s="156">
        <f>'MunicFlex 26-27'!$M$38</f>
        <v>0</v>
      </c>
      <c r="X44" s="170" cm="1">
        <f t="array" ref="X44">MATCH(Table5[[#This Row],[Transmission zone]],SUBSTITUTE('MunicFlex 26-27'!$B$7:$B$22,CHAR(10),""),0)+MATCH(Table5[[#This Row],[Voltage]],'MunicFlex 26-27'!$C$7:$C$10,0)-1</f>
        <v>9</v>
      </c>
      <c r="Y44" s="170">
        <f>MATCH(Table5[[#This Row],[Voltage]],'MunicFlex 26-27'!$B$29:$B$32,0)</f>
        <v>1</v>
      </c>
      <c r="Z44" s="170">
        <f>MATCH(Table5[[#This Row],[Customer category]],'MunicFlex 26-27'!$B$38:$B$42,0)</f>
        <v>3</v>
      </c>
    </row>
    <row r="45" spans="1:36" ht="20.25" customHeight="1" x14ac:dyDescent="0.3">
      <c r="A45" s="28" t="str">
        <f>Table5[[#This Row],[Tariff]]&amp;Table5[[#This Row],[Transmission zone]]&amp;Table5[[#This Row],[Voltage]]&amp;Table5[[#This Row],[Customer category]]</f>
        <v>Municflex&gt; 600km and ≤ 900km&lt; 500V&gt; 1 MVA</v>
      </c>
      <c r="B45" s="28" t="s">
        <v>647</v>
      </c>
      <c r="C45" s="29" t="s">
        <v>649</v>
      </c>
      <c r="D45" s="30" t="s">
        <v>4</v>
      </c>
      <c r="E45" s="31" t="s">
        <v>212</v>
      </c>
      <c r="F45" s="151" cm="1">
        <f t="array" ref="F45">INDEX('MunicFlex 26-27'!D$7:D$22,Table5[[#This Row],[Src energy row]])</f>
        <v>772.4</v>
      </c>
      <c r="G45" s="151" cm="1">
        <f t="array" ref="G45">INDEX('MunicFlex 26-27'!F$7:F$22,Table5[[#This Row],[Src energy row]])</f>
        <v>193.09</v>
      </c>
      <c r="H45" s="151" cm="1">
        <f t="array" ref="H45">INDEX('MunicFlex 26-27'!H$7:H$22,Table5[[#This Row],[Src energy row]])</f>
        <v>128.76</v>
      </c>
      <c r="I45" s="151" cm="1">
        <f t="array" ref="I45">INDEX('MunicFlex 26-27'!J$7:J$22,Table5[[#This Row],[Src energy row]])</f>
        <v>320.60000000000002</v>
      </c>
      <c r="J45" s="151" cm="1">
        <f t="array" ref="J45">INDEX('MunicFlex 26-27'!L$7:L$22,Table5[[#This Row],[Src energy row]])</f>
        <v>180.24</v>
      </c>
      <c r="K45" s="151" cm="1">
        <f t="array" ref="K45">INDEX('MunicFlex 26-27'!N$7:N$22,Table5[[#This Row],[Src energy row]])</f>
        <v>128.77000000000001</v>
      </c>
      <c r="L45" s="151" cm="1">
        <f t="array" ref="L45">INDEX('MunicFlex 26-27'!P$7:P$22,Table5[[#This Row],[Src energy row]])</f>
        <v>25.39</v>
      </c>
      <c r="M45" s="151" cm="1">
        <f t="array" ref="M45">INDEX('MunicFlex 26-27'!R$7:R$22,Table5[[#This Row],[Src energy row]])</f>
        <v>5.0599999999999996</v>
      </c>
      <c r="N45" s="152" cm="1">
        <f t="array" ref="N45">INDEX('MunicFlex 26-27'!T$7:T$22,Table5[[#This Row],[Src energy row]])</f>
        <v>12.13</v>
      </c>
      <c r="O45" s="153" cm="1">
        <f t="array" ref="O45">INDEX('MunicFlex 26-27'!M$29:M$32,Table5[[#This Row],[Src voltage idx]])</f>
        <v>0.45</v>
      </c>
      <c r="P45" s="154" cm="1">
        <f t="array" ref="P45">INDEX('MunicFlex 26-27'!D$29:D$32,Table5[[#This Row],[Src voltage idx]])</f>
        <v>43.99</v>
      </c>
      <c r="Q45" s="154" cm="1">
        <f t="array" ref="Q45">INDEX('MunicFlex 26-27'!F$29:F$32,Table5[[#This Row],[Src voltage idx]])</f>
        <v>53.58</v>
      </c>
      <c r="R45" s="154" cm="1">
        <f t="array" ref="R45">INDEX('MunicFlex 26-27'!H$29:H$32,Table5[[#This Row],[Src voltage idx]])</f>
        <v>0</v>
      </c>
      <c r="S45" s="155" cm="1">
        <f t="array" ref="S45">INDEX('MunicFlex 26-27'!D$38:D$42,Table5[[#This Row],[Src category idx]])</f>
        <v>219.79</v>
      </c>
      <c r="T45" s="155" cm="1">
        <f t="array" ref="T45">INDEX('MunicFlex 26-27'!F$38:F$42,Table5[[#This Row],[Src category idx]])</f>
        <v>21.44</v>
      </c>
      <c r="U45" s="153">
        <f>'MunicFlex 26-27'!$B$52</f>
        <v>5.47</v>
      </c>
      <c r="V45" s="153">
        <f>'MunicFlex 26-27'!$K$38</f>
        <v>35.1</v>
      </c>
      <c r="W45" s="156">
        <f>'MunicFlex 26-27'!$M$38</f>
        <v>0</v>
      </c>
      <c r="X45" s="170" cm="1">
        <f t="array" ref="X45">MATCH(Table5[[#This Row],[Transmission zone]],SUBSTITUTE('MunicFlex 26-27'!$B$7:$B$22,CHAR(10),""),0)+MATCH(Table5[[#This Row],[Voltage]],'MunicFlex 26-27'!$C$7:$C$10,0)-1</f>
        <v>9</v>
      </c>
      <c r="Y45" s="170">
        <f>MATCH(Table5[[#This Row],[Voltage]],'MunicFlex 26-27'!$B$29:$B$32,0)</f>
        <v>1</v>
      </c>
      <c r="Z45" s="170">
        <f>MATCH(Table5[[#This Row],[Customer category]],'MunicFlex 26-27'!$B$38:$B$42,0)</f>
        <v>4</v>
      </c>
    </row>
    <row r="46" spans="1:36" ht="14.4" x14ac:dyDescent="0.3">
      <c r="A46" s="28" t="str">
        <f>Table5[[#This Row],[Tariff]]&amp;Table5[[#This Row],[Transmission zone]]&amp;Table5[[#This Row],[Voltage]]&amp;Table5[[#This Row],[Customer category]]</f>
        <v>Municflex&gt; 600km and ≤ 900km&lt; 500VKey customers</v>
      </c>
      <c r="B46" s="28" t="s">
        <v>647</v>
      </c>
      <c r="C46" s="29" t="s">
        <v>649</v>
      </c>
      <c r="D46" s="30" t="s">
        <v>4</v>
      </c>
      <c r="E46" s="31" t="s">
        <v>213</v>
      </c>
      <c r="F46" s="151" cm="1">
        <f t="array" ref="F46">INDEX('MunicFlex 26-27'!D$7:D$22,Table5[[#This Row],[Src energy row]])</f>
        <v>772.4</v>
      </c>
      <c r="G46" s="151" cm="1">
        <f t="array" ref="G46">INDEX('MunicFlex 26-27'!F$7:F$22,Table5[[#This Row],[Src energy row]])</f>
        <v>193.09</v>
      </c>
      <c r="H46" s="151" cm="1">
        <f t="array" ref="H46">INDEX('MunicFlex 26-27'!H$7:H$22,Table5[[#This Row],[Src energy row]])</f>
        <v>128.76</v>
      </c>
      <c r="I46" s="151" cm="1">
        <f t="array" ref="I46">INDEX('MunicFlex 26-27'!J$7:J$22,Table5[[#This Row],[Src energy row]])</f>
        <v>320.60000000000002</v>
      </c>
      <c r="J46" s="151" cm="1">
        <f t="array" ref="J46">INDEX('MunicFlex 26-27'!L$7:L$22,Table5[[#This Row],[Src energy row]])</f>
        <v>180.24</v>
      </c>
      <c r="K46" s="151" cm="1">
        <f t="array" ref="K46">INDEX('MunicFlex 26-27'!N$7:N$22,Table5[[#This Row],[Src energy row]])</f>
        <v>128.77000000000001</v>
      </c>
      <c r="L46" s="151" cm="1">
        <f t="array" ref="L46">INDEX('MunicFlex 26-27'!P$7:P$22,Table5[[#This Row],[Src energy row]])</f>
        <v>25.39</v>
      </c>
      <c r="M46" s="151" cm="1">
        <f t="array" ref="M46">INDEX('MunicFlex 26-27'!R$7:R$22,Table5[[#This Row],[Src energy row]])</f>
        <v>5.0599999999999996</v>
      </c>
      <c r="N46" s="152" cm="1">
        <f t="array" ref="N46">INDEX('MunicFlex 26-27'!T$7:T$22,Table5[[#This Row],[Src energy row]])</f>
        <v>12.13</v>
      </c>
      <c r="O46" s="153" cm="1">
        <f t="array" ref="O46">INDEX('MunicFlex 26-27'!M$29:M$32,Table5[[#This Row],[Src voltage idx]])</f>
        <v>0.45</v>
      </c>
      <c r="P46" s="154" cm="1">
        <f t="array" ref="P46">INDEX('MunicFlex 26-27'!D$29:D$32,Table5[[#This Row],[Src voltage idx]])</f>
        <v>43.99</v>
      </c>
      <c r="Q46" s="154" cm="1">
        <f t="array" ref="Q46">INDEX('MunicFlex 26-27'!F$29:F$32,Table5[[#This Row],[Src voltage idx]])</f>
        <v>53.58</v>
      </c>
      <c r="R46" s="154" cm="1">
        <f t="array" ref="R46">INDEX('MunicFlex 26-27'!H$29:H$32,Table5[[#This Row],[Src voltage idx]])</f>
        <v>0</v>
      </c>
      <c r="S46" s="155" cm="1">
        <f t="array" ref="S46">INDEX('MunicFlex 26-27'!D$38:D$42,Table5[[#This Row],[Src category idx]])</f>
        <v>1238.27</v>
      </c>
      <c r="T46" s="155" cm="1">
        <f t="array" ref="T46">INDEX('MunicFlex 26-27'!F$38:F$42,Table5[[#This Row],[Src category idx]])</f>
        <v>21.44</v>
      </c>
      <c r="U46" s="153">
        <f>'MunicFlex 26-27'!$B$52</f>
        <v>5.47</v>
      </c>
      <c r="V46" s="153">
        <f>'MunicFlex 26-27'!$K$38</f>
        <v>35.1</v>
      </c>
      <c r="W46" s="156">
        <f>'MunicFlex 26-27'!$M$38</f>
        <v>0</v>
      </c>
      <c r="X46" s="170" cm="1">
        <f t="array" ref="X46">MATCH(Table5[[#This Row],[Transmission zone]],SUBSTITUTE('MunicFlex 26-27'!$B$7:$B$22,CHAR(10),""),0)+MATCH(Table5[[#This Row],[Voltage]],'MunicFlex 26-27'!$C$7:$C$10,0)-1</f>
        <v>9</v>
      </c>
      <c r="Y46" s="170">
        <f>MATCH(Table5[[#This Row],[Voltage]],'MunicFlex 26-27'!$B$29:$B$32,0)</f>
        <v>1</v>
      </c>
      <c r="Z46" s="170">
        <f>MATCH(Table5[[#This Row],[Customer category]],'MunicFlex 26-27'!$B$38:$B$42,0)</f>
        <v>5</v>
      </c>
    </row>
    <row r="47" spans="1:36" ht="14.4" x14ac:dyDescent="0.3">
      <c r="A47" s="28" t="str">
        <f>Table5[[#This Row],[Tariff]]&amp;Table5[[#This Row],[Transmission zone]]&amp;Table5[[#This Row],[Voltage]]&amp;Table5[[#This Row],[Customer category]]</f>
        <v>Municflex&gt; 600km and ≤ 900km&gt; 132kV*≤ 100 kVA</v>
      </c>
      <c r="B47" s="28" t="s">
        <v>647</v>
      </c>
      <c r="C47" s="29" t="s">
        <v>649</v>
      </c>
      <c r="D47" s="30" t="s">
        <v>29</v>
      </c>
      <c r="E47" s="31" t="s">
        <v>204</v>
      </c>
      <c r="F47" s="151" cm="1">
        <f t="array" ref="F47">INDEX('MunicFlex 26-27'!D$7:D$22,Table5[[#This Row],[Src energy row]])</f>
        <v>647.11</v>
      </c>
      <c r="G47" s="151" cm="1">
        <f t="array" ref="G47">INDEX('MunicFlex 26-27'!F$7:F$22,Table5[[#This Row],[Src energy row]])</f>
        <v>161.78</v>
      </c>
      <c r="H47" s="151" cm="1">
        <f t="array" ref="H47">INDEX('MunicFlex 26-27'!H$7:H$22,Table5[[#This Row],[Src energy row]])</f>
        <v>107.85</v>
      </c>
      <c r="I47" s="151" cm="1">
        <f t="array" ref="I47">INDEX('MunicFlex 26-27'!J$7:J$22,Table5[[#This Row],[Src energy row]])</f>
        <v>268.56</v>
      </c>
      <c r="J47" s="151" cm="1">
        <f t="array" ref="J47">INDEX('MunicFlex 26-27'!L$7:L$22,Table5[[#This Row],[Src energy row]])</f>
        <v>151</v>
      </c>
      <c r="K47" s="151" cm="1">
        <f t="array" ref="K47">INDEX('MunicFlex 26-27'!N$7:N$22,Table5[[#This Row],[Src energy row]])</f>
        <v>107.85</v>
      </c>
      <c r="L47" s="151" cm="1">
        <f t="array" ref="L47">INDEX('MunicFlex 26-27'!P$7:P$22,Table5[[#This Row],[Src energy row]])</f>
        <v>21.27</v>
      </c>
      <c r="M47" s="151" cm="1">
        <f t="array" ref="M47">INDEX('MunicFlex 26-27'!R$7:R$22,Table5[[#This Row],[Src energy row]])</f>
        <v>10.85</v>
      </c>
      <c r="N47" s="152" cm="1">
        <f t="array" ref="N47">INDEX('MunicFlex 26-27'!T$7:T$22,Table5[[#This Row],[Src energy row]])</f>
        <v>18.440000000000001</v>
      </c>
      <c r="O47" s="153" cm="1">
        <f t="array" ref="O47">INDEX('MunicFlex 26-27'!M$29:M$32,Table5[[#This Row],[Src voltage idx]])</f>
        <v>0.38</v>
      </c>
      <c r="P47" s="154" cm="1">
        <f t="array" ref="P47">INDEX('MunicFlex 26-27'!D$29:D$32,Table5[[#This Row],[Src voltage idx]])</f>
        <v>0</v>
      </c>
      <c r="Q47" s="154" cm="1">
        <f t="array" ref="Q47">INDEX('MunicFlex 26-27'!F$29:F$32,Table5[[#This Row],[Src voltage idx]])</f>
        <v>0</v>
      </c>
      <c r="R47" s="154" cm="1">
        <f t="array" ref="R47">INDEX('MunicFlex 26-27'!H$29:H$32,Table5[[#This Row],[Src voltage idx]])</f>
        <v>2.4300000000000002</v>
      </c>
      <c r="S47" s="155" cm="1">
        <f t="array" ref="S47">INDEX('MunicFlex 26-27'!D$38:D$42,Table5[[#This Row],[Src category idx]])</f>
        <v>15.22</v>
      </c>
      <c r="T47" s="155" cm="1">
        <f t="array" ref="T47">INDEX('MunicFlex 26-27'!F$38:F$42,Table5[[#This Row],[Src category idx]])</f>
        <v>0.82</v>
      </c>
      <c r="U47" s="153">
        <f>'MunicFlex 26-27'!$B$52</f>
        <v>5.47</v>
      </c>
      <c r="V47" s="153">
        <f>'MunicFlex 26-27'!$K$38</f>
        <v>35.1</v>
      </c>
      <c r="W47" s="156">
        <f>'MunicFlex 26-27'!$M$38</f>
        <v>0</v>
      </c>
      <c r="X47" s="170" cm="1">
        <f t="array" ref="X47">MATCH(Table5[[#This Row],[Transmission zone]],SUBSTITUTE('MunicFlex 26-27'!$B$7:$B$22,CHAR(10),""),0)+MATCH(Table5[[#This Row],[Voltage]],'MunicFlex 26-27'!$C$7:$C$10,0)-1</f>
        <v>12</v>
      </c>
      <c r="Y47" s="170">
        <f>MATCH(Table5[[#This Row],[Voltage]],'MunicFlex 26-27'!$B$29:$B$32,0)</f>
        <v>4</v>
      </c>
      <c r="Z47" s="170">
        <f>MATCH(Table5[[#This Row],[Customer category]],'MunicFlex 26-27'!$B$38:$B$42,0)</f>
        <v>1</v>
      </c>
    </row>
    <row r="48" spans="1:36" ht="14.4" x14ac:dyDescent="0.3">
      <c r="A48" s="28" t="str">
        <f>Table5[[#This Row],[Tariff]]&amp;Table5[[#This Row],[Transmission zone]]&amp;Table5[[#This Row],[Voltage]]&amp;Table5[[#This Row],[Customer category]]</f>
        <v>Municflex&gt; 600km and ≤ 900km&gt; 132kV*&gt; 100 kVA &amp; ≤ 500 kVA</v>
      </c>
      <c r="B48" s="28" t="s">
        <v>647</v>
      </c>
      <c r="C48" s="29" t="s">
        <v>649</v>
      </c>
      <c r="D48" s="30" t="s">
        <v>29</v>
      </c>
      <c r="E48" s="31" t="s">
        <v>207</v>
      </c>
      <c r="F48" s="151" cm="1">
        <f t="array" ref="F48">INDEX('MunicFlex 26-27'!D$7:D$22,Table5[[#This Row],[Src energy row]])</f>
        <v>647.11</v>
      </c>
      <c r="G48" s="151" cm="1">
        <f t="array" ref="G48">INDEX('MunicFlex 26-27'!F$7:F$22,Table5[[#This Row],[Src energy row]])</f>
        <v>161.78</v>
      </c>
      <c r="H48" s="151" cm="1">
        <f t="array" ref="H48">INDEX('MunicFlex 26-27'!H$7:H$22,Table5[[#This Row],[Src energy row]])</f>
        <v>107.85</v>
      </c>
      <c r="I48" s="151" cm="1">
        <f t="array" ref="I48">INDEX('MunicFlex 26-27'!J$7:J$22,Table5[[#This Row],[Src energy row]])</f>
        <v>268.56</v>
      </c>
      <c r="J48" s="151" cm="1">
        <f t="array" ref="J48">INDEX('MunicFlex 26-27'!L$7:L$22,Table5[[#This Row],[Src energy row]])</f>
        <v>151</v>
      </c>
      <c r="K48" s="151" cm="1">
        <f t="array" ref="K48">INDEX('MunicFlex 26-27'!N$7:N$22,Table5[[#This Row],[Src energy row]])</f>
        <v>107.85</v>
      </c>
      <c r="L48" s="151" cm="1">
        <f t="array" ref="L48">INDEX('MunicFlex 26-27'!P$7:P$22,Table5[[#This Row],[Src energy row]])</f>
        <v>21.27</v>
      </c>
      <c r="M48" s="151" cm="1">
        <f t="array" ref="M48">INDEX('MunicFlex 26-27'!R$7:R$22,Table5[[#This Row],[Src energy row]])</f>
        <v>10.85</v>
      </c>
      <c r="N48" s="152" cm="1">
        <f t="array" ref="N48">INDEX('MunicFlex 26-27'!T$7:T$22,Table5[[#This Row],[Src energy row]])</f>
        <v>18.440000000000001</v>
      </c>
      <c r="O48" s="153" cm="1">
        <f t="array" ref="O48">INDEX('MunicFlex 26-27'!M$29:M$32,Table5[[#This Row],[Src voltage idx]])</f>
        <v>0.38</v>
      </c>
      <c r="P48" s="154" cm="1">
        <f t="array" ref="P48">INDEX('MunicFlex 26-27'!D$29:D$32,Table5[[#This Row],[Src voltage idx]])</f>
        <v>0</v>
      </c>
      <c r="Q48" s="154" cm="1">
        <f t="array" ref="Q48">INDEX('MunicFlex 26-27'!F$29:F$32,Table5[[#This Row],[Src voltage idx]])</f>
        <v>0</v>
      </c>
      <c r="R48" s="154" cm="1">
        <f t="array" ref="R48">INDEX('MunicFlex 26-27'!H$29:H$32,Table5[[#This Row],[Src voltage idx]])</f>
        <v>2.4300000000000002</v>
      </c>
      <c r="S48" s="155" cm="1">
        <f t="array" ref="S48">INDEX('MunicFlex 26-27'!D$38:D$42,Table5[[#This Row],[Src category idx]])</f>
        <v>71.17</v>
      </c>
      <c r="T48" s="155" cm="1">
        <f t="array" ref="T48">INDEX('MunicFlex 26-27'!F$38:F$42,Table5[[#This Row],[Src category idx]])</f>
        <v>13.72</v>
      </c>
      <c r="U48" s="153">
        <f>'MunicFlex 26-27'!$B$52</f>
        <v>5.47</v>
      </c>
      <c r="V48" s="153">
        <f>'MunicFlex 26-27'!$K$38</f>
        <v>35.1</v>
      </c>
      <c r="W48" s="156">
        <f>'MunicFlex 26-27'!$M$38</f>
        <v>0</v>
      </c>
      <c r="X48" s="170" cm="1">
        <f t="array" ref="X48">MATCH(Table5[[#This Row],[Transmission zone]],SUBSTITUTE('MunicFlex 26-27'!$B$7:$B$22,CHAR(10),""),0)+MATCH(Table5[[#This Row],[Voltage]],'MunicFlex 26-27'!$C$7:$C$10,0)-1</f>
        <v>12</v>
      </c>
      <c r="Y48" s="170">
        <f>MATCH(Table5[[#This Row],[Voltage]],'MunicFlex 26-27'!$B$29:$B$32,0)</f>
        <v>4</v>
      </c>
      <c r="Z48" s="170">
        <f>MATCH(Table5[[#This Row],[Customer category]],'MunicFlex 26-27'!$B$38:$B$42,0)</f>
        <v>2</v>
      </c>
    </row>
    <row r="49" spans="1:26" ht="14.4" x14ac:dyDescent="0.3">
      <c r="A49" s="28" t="str">
        <f>Table5[[#This Row],[Tariff]]&amp;Table5[[#This Row],[Transmission zone]]&amp;Table5[[#This Row],[Voltage]]&amp;Table5[[#This Row],[Customer category]]</f>
        <v>Municflex&gt; 600km and ≤ 900km&gt; 132kV*&gt; 500 kVA &amp; ≤ 1 MVA</v>
      </c>
      <c r="B49" s="28" t="s">
        <v>647</v>
      </c>
      <c r="C49" s="29" t="s">
        <v>649</v>
      </c>
      <c r="D49" s="30" t="s">
        <v>29</v>
      </c>
      <c r="E49" s="31" t="s">
        <v>210</v>
      </c>
      <c r="F49" s="151" cm="1">
        <f t="array" ref="F49">INDEX('MunicFlex 26-27'!D$7:D$22,Table5[[#This Row],[Src energy row]])</f>
        <v>647.11</v>
      </c>
      <c r="G49" s="151" cm="1">
        <f t="array" ref="G49">INDEX('MunicFlex 26-27'!F$7:F$22,Table5[[#This Row],[Src energy row]])</f>
        <v>161.78</v>
      </c>
      <c r="H49" s="151" cm="1">
        <f t="array" ref="H49">INDEX('MunicFlex 26-27'!H$7:H$22,Table5[[#This Row],[Src energy row]])</f>
        <v>107.85</v>
      </c>
      <c r="I49" s="151" cm="1">
        <f t="array" ref="I49">INDEX('MunicFlex 26-27'!J$7:J$22,Table5[[#This Row],[Src energy row]])</f>
        <v>268.56</v>
      </c>
      <c r="J49" s="151" cm="1">
        <f t="array" ref="J49">INDEX('MunicFlex 26-27'!L$7:L$22,Table5[[#This Row],[Src energy row]])</f>
        <v>151</v>
      </c>
      <c r="K49" s="151" cm="1">
        <f t="array" ref="K49">INDEX('MunicFlex 26-27'!N$7:N$22,Table5[[#This Row],[Src energy row]])</f>
        <v>107.85</v>
      </c>
      <c r="L49" s="151" cm="1">
        <f t="array" ref="L49">INDEX('MunicFlex 26-27'!P$7:P$22,Table5[[#This Row],[Src energy row]])</f>
        <v>21.27</v>
      </c>
      <c r="M49" s="151" cm="1">
        <f t="array" ref="M49">INDEX('MunicFlex 26-27'!R$7:R$22,Table5[[#This Row],[Src energy row]])</f>
        <v>10.85</v>
      </c>
      <c r="N49" s="152" cm="1">
        <f t="array" ref="N49">INDEX('MunicFlex 26-27'!T$7:T$22,Table5[[#This Row],[Src energy row]])</f>
        <v>18.440000000000001</v>
      </c>
      <c r="O49" s="153" cm="1">
        <f t="array" ref="O49">INDEX('MunicFlex 26-27'!M$29:M$32,Table5[[#This Row],[Src voltage idx]])</f>
        <v>0.38</v>
      </c>
      <c r="P49" s="154" cm="1">
        <f t="array" ref="P49">INDEX('MunicFlex 26-27'!D$29:D$32,Table5[[#This Row],[Src voltage idx]])</f>
        <v>0</v>
      </c>
      <c r="Q49" s="154" cm="1">
        <f t="array" ref="Q49">INDEX('MunicFlex 26-27'!F$29:F$32,Table5[[#This Row],[Src voltage idx]])</f>
        <v>0</v>
      </c>
      <c r="R49" s="154" cm="1">
        <f t="array" ref="R49">INDEX('MunicFlex 26-27'!H$29:H$32,Table5[[#This Row],[Src voltage idx]])</f>
        <v>2.4300000000000002</v>
      </c>
      <c r="S49" s="155" cm="1">
        <f t="array" ref="S49">INDEX('MunicFlex 26-27'!D$38:D$42,Table5[[#This Row],[Src category idx]])</f>
        <v>219.79</v>
      </c>
      <c r="T49" s="155" cm="1">
        <f t="array" ref="T49">INDEX('MunicFlex 26-27'!F$38:F$42,Table5[[#This Row],[Src category idx]])</f>
        <v>21.44</v>
      </c>
      <c r="U49" s="153">
        <f>'MunicFlex 26-27'!$B$52</f>
        <v>5.47</v>
      </c>
      <c r="V49" s="153">
        <f>'MunicFlex 26-27'!$K$38</f>
        <v>35.1</v>
      </c>
      <c r="W49" s="156">
        <f>'MunicFlex 26-27'!$M$38</f>
        <v>0</v>
      </c>
      <c r="X49" s="170" cm="1">
        <f t="array" ref="X49">MATCH(Table5[[#This Row],[Transmission zone]],SUBSTITUTE('MunicFlex 26-27'!$B$7:$B$22,CHAR(10),""),0)+MATCH(Table5[[#This Row],[Voltage]],'MunicFlex 26-27'!$C$7:$C$10,0)-1</f>
        <v>12</v>
      </c>
      <c r="Y49" s="170">
        <f>MATCH(Table5[[#This Row],[Voltage]],'MunicFlex 26-27'!$B$29:$B$32,0)</f>
        <v>4</v>
      </c>
      <c r="Z49" s="170">
        <f>MATCH(Table5[[#This Row],[Customer category]],'MunicFlex 26-27'!$B$38:$B$42,0)</f>
        <v>3</v>
      </c>
    </row>
    <row r="50" spans="1:26" ht="14.4" x14ac:dyDescent="0.3">
      <c r="A50" s="28" t="str">
        <f>Table5[[#This Row],[Tariff]]&amp;Table5[[#This Row],[Transmission zone]]&amp;Table5[[#This Row],[Voltage]]&amp;Table5[[#This Row],[Customer category]]</f>
        <v>Municflex&gt; 600km and ≤ 900km&gt; 132kV*&gt; 1 MVA</v>
      </c>
      <c r="B50" s="28" t="s">
        <v>647</v>
      </c>
      <c r="C50" s="29" t="s">
        <v>649</v>
      </c>
      <c r="D50" s="30" t="s">
        <v>29</v>
      </c>
      <c r="E50" s="31" t="s">
        <v>212</v>
      </c>
      <c r="F50" s="151" cm="1">
        <f t="array" ref="F50">INDEX('MunicFlex 26-27'!D$7:D$22,Table5[[#This Row],[Src energy row]])</f>
        <v>647.11</v>
      </c>
      <c r="G50" s="151" cm="1">
        <f t="array" ref="G50">INDEX('MunicFlex 26-27'!F$7:F$22,Table5[[#This Row],[Src energy row]])</f>
        <v>161.78</v>
      </c>
      <c r="H50" s="151" cm="1">
        <f t="array" ref="H50">INDEX('MunicFlex 26-27'!H$7:H$22,Table5[[#This Row],[Src energy row]])</f>
        <v>107.85</v>
      </c>
      <c r="I50" s="151" cm="1">
        <f t="array" ref="I50">INDEX('MunicFlex 26-27'!J$7:J$22,Table5[[#This Row],[Src energy row]])</f>
        <v>268.56</v>
      </c>
      <c r="J50" s="151" cm="1">
        <f t="array" ref="J50">INDEX('MunicFlex 26-27'!L$7:L$22,Table5[[#This Row],[Src energy row]])</f>
        <v>151</v>
      </c>
      <c r="K50" s="151" cm="1">
        <f t="array" ref="K50">INDEX('MunicFlex 26-27'!N$7:N$22,Table5[[#This Row],[Src energy row]])</f>
        <v>107.85</v>
      </c>
      <c r="L50" s="151" cm="1">
        <f t="array" ref="L50">INDEX('MunicFlex 26-27'!P$7:P$22,Table5[[#This Row],[Src energy row]])</f>
        <v>21.27</v>
      </c>
      <c r="M50" s="151" cm="1">
        <f t="array" ref="M50">INDEX('MunicFlex 26-27'!R$7:R$22,Table5[[#This Row],[Src energy row]])</f>
        <v>10.85</v>
      </c>
      <c r="N50" s="152" cm="1">
        <f t="array" ref="N50">INDEX('MunicFlex 26-27'!T$7:T$22,Table5[[#This Row],[Src energy row]])</f>
        <v>18.440000000000001</v>
      </c>
      <c r="O50" s="153" cm="1">
        <f t="array" ref="O50">INDEX('MunicFlex 26-27'!M$29:M$32,Table5[[#This Row],[Src voltage idx]])</f>
        <v>0.38</v>
      </c>
      <c r="P50" s="154" cm="1">
        <f t="array" ref="P50">INDEX('MunicFlex 26-27'!D$29:D$32,Table5[[#This Row],[Src voltage idx]])</f>
        <v>0</v>
      </c>
      <c r="Q50" s="154" cm="1">
        <f t="array" ref="Q50">INDEX('MunicFlex 26-27'!F$29:F$32,Table5[[#This Row],[Src voltage idx]])</f>
        <v>0</v>
      </c>
      <c r="R50" s="154" cm="1">
        <f t="array" ref="R50">INDEX('MunicFlex 26-27'!H$29:H$32,Table5[[#This Row],[Src voltage idx]])</f>
        <v>2.4300000000000002</v>
      </c>
      <c r="S50" s="155" cm="1">
        <f t="array" ref="S50">INDEX('MunicFlex 26-27'!D$38:D$42,Table5[[#This Row],[Src category idx]])</f>
        <v>219.79</v>
      </c>
      <c r="T50" s="155" cm="1">
        <f t="array" ref="T50">INDEX('MunicFlex 26-27'!F$38:F$42,Table5[[#This Row],[Src category idx]])</f>
        <v>21.44</v>
      </c>
      <c r="U50" s="153">
        <f>'MunicFlex 26-27'!$B$52</f>
        <v>5.47</v>
      </c>
      <c r="V50" s="153">
        <f>'MunicFlex 26-27'!$K$38</f>
        <v>35.1</v>
      </c>
      <c r="W50" s="156">
        <f>'MunicFlex 26-27'!$M$38</f>
        <v>0</v>
      </c>
      <c r="X50" s="170" cm="1">
        <f t="array" ref="X50">MATCH(Table5[[#This Row],[Transmission zone]],SUBSTITUTE('MunicFlex 26-27'!$B$7:$B$22,CHAR(10),""),0)+MATCH(Table5[[#This Row],[Voltage]],'MunicFlex 26-27'!$C$7:$C$10,0)-1</f>
        <v>12</v>
      </c>
      <c r="Y50" s="170">
        <f>MATCH(Table5[[#This Row],[Voltage]],'MunicFlex 26-27'!$B$29:$B$32,0)</f>
        <v>4</v>
      </c>
      <c r="Z50" s="170">
        <f>MATCH(Table5[[#This Row],[Customer category]],'MunicFlex 26-27'!$B$38:$B$42,0)</f>
        <v>4</v>
      </c>
    </row>
    <row r="51" spans="1:26" ht="14.4" x14ac:dyDescent="0.3">
      <c r="A51" s="28" t="str">
        <f>Table5[[#This Row],[Tariff]]&amp;Table5[[#This Row],[Transmission zone]]&amp;Table5[[#This Row],[Voltage]]&amp;Table5[[#This Row],[Customer category]]</f>
        <v>Municflex&gt; 600km and ≤ 900km&gt; 132kV*Key customers</v>
      </c>
      <c r="B51" s="28" t="s">
        <v>647</v>
      </c>
      <c r="C51" s="29" t="s">
        <v>649</v>
      </c>
      <c r="D51" s="30" t="s">
        <v>29</v>
      </c>
      <c r="E51" s="31" t="s">
        <v>213</v>
      </c>
      <c r="F51" s="151" cm="1">
        <f t="array" ref="F51">INDEX('MunicFlex 26-27'!D$7:D$22,Table5[[#This Row],[Src energy row]])</f>
        <v>647.11</v>
      </c>
      <c r="G51" s="151" cm="1">
        <f t="array" ref="G51">INDEX('MunicFlex 26-27'!F$7:F$22,Table5[[#This Row],[Src energy row]])</f>
        <v>161.78</v>
      </c>
      <c r="H51" s="151" cm="1">
        <f t="array" ref="H51">INDEX('MunicFlex 26-27'!H$7:H$22,Table5[[#This Row],[Src energy row]])</f>
        <v>107.85</v>
      </c>
      <c r="I51" s="151" cm="1">
        <f t="array" ref="I51">INDEX('MunicFlex 26-27'!J$7:J$22,Table5[[#This Row],[Src energy row]])</f>
        <v>268.56</v>
      </c>
      <c r="J51" s="151" cm="1">
        <f t="array" ref="J51">INDEX('MunicFlex 26-27'!L$7:L$22,Table5[[#This Row],[Src energy row]])</f>
        <v>151</v>
      </c>
      <c r="K51" s="151" cm="1">
        <f t="array" ref="K51">INDEX('MunicFlex 26-27'!N$7:N$22,Table5[[#This Row],[Src energy row]])</f>
        <v>107.85</v>
      </c>
      <c r="L51" s="151" cm="1">
        <f t="array" ref="L51">INDEX('MunicFlex 26-27'!P$7:P$22,Table5[[#This Row],[Src energy row]])</f>
        <v>21.27</v>
      </c>
      <c r="M51" s="151" cm="1">
        <f t="array" ref="M51">INDEX('MunicFlex 26-27'!R$7:R$22,Table5[[#This Row],[Src energy row]])</f>
        <v>10.85</v>
      </c>
      <c r="N51" s="152" cm="1">
        <f t="array" ref="N51">INDEX('MunicFlex 26-27'!T$7:T$22,Table5[[#This Row],[Src energy row]])</f>
        <v>18.440000000000001</v>
      </c>
      <c r="O51" s="153" cm="1">
        <f t="array" ref="O51">INDEX('MunicFlex 26-27'!M$29:M$32,Table5[[#This Row],[Src voltage idx]])</f>
        <v>0.38</v>
      </c>
      <c r="P51" s="154" cm="1">
        <f t="array" ref="P51">INDEX('MunicFlex 26-27'!D$29:D$32,Table5[[#This Row],[Src voltage idx]])</f>
        <v>0</v>
      </c>
      <c r="Q51" s="154" cm="1">
        <f t="array" ref="Q51">INDEX('MunicFlex 26-27'!F$29:F$32,Table5[[#This Row],[Src voltage idx]])</f>
        <v>0</v>
      </c>
      <c r="R51" s="154" cm="1">
        <f t="array" ref="R51">INDEX('MunicFlex 26-27'!H$29:H$32,Table5[[#This Row],[Src voltage idx]])</f>
        <v>2.4300000000000002</v>
      </c>
      <c r="S51" s="155" cm="1">
        <f t="array" ref="S51">INDEX('MunicFlex 26-27'!D$38:D$42,Table5[[#This Row],[Src category idx]])</f>
        <v>1238.27</v>
      </c>
      <c r="T51" s="155" cm="1">
        <f t="array" ref="T51">INDEX('MunicFlex 26-27'!F$38:F$42,Table5[[#This Row],[Src category idx]])</f>
        <v>21.44</v>
      </c>
      <c r="U51" s="153">
        <f>'MunicFlex 26-27'!$B$52</f>
        <v>5.47</v>
      </c>
      <c r="V51" s="153">
        <f>'MunicFlex 26-27'!$K$38</f>
        <v>35.1</v>
      </c>
      <c r="W51" s="156">
        <f>'MunicFlex 26-27'!$M$38</f>
        <v>0</v>
      </c>
      <c r="X51" s="170" cm="1">
        <f t="array" ref="X51">MATCH(Table5[[#This Row],[Transmission zone]],SUBSTITUTE('MunicFlex 26-27'!$B$7:$B$22,CHAR(10),""),0)+MATCH(Table5[[#This Row],[Voltage]],'MunicFlex 26-27'!$C$7:$C$10,0)-1</f>
        <v>12</v>
      </c>
      <c r="Y51" s="170">
        <f>MATCH(Table5[[#This Row],[Voltage]],'MunicFlex 26-27'!$B$29:$B$32,0)</f>
        <v>4</v>
      </c>
      <c r="Z51" s="170">
        <f>MATCH(Table5[[#This Row],[Customer category]],'MunicFlex 26-27'!$B$38:$B$42,0)</f>
        <v>5</v>
      </c>
    </row>
    <row r="52" spans="1:26" ht="14.4" x14ac:dyDescent="0.3">
      <c r="A52" s="28" t="str">
        <f>Table5[[#This Row],[Tariff]]&amp;Table5[[#This Row],[Transmission zone]]&amp;Table5[[#This Row],[Voltage]]&amp;Table5[[#This Row],[Customer category]]</f>
        <v>Municflex&gt; 600km and ≤ 900km≥ 500V &amp; &lt; 66kV≤ 100 kVA</v>
      </c>
      <c r="B52" s="28" t="s">
        <v>647</v>
      </c>
      <c r="C52" s="29" t="s">
        <v>649</v>
      </c>
      <c r="D52" s="30" t="s">
        <v>13</v>
      </c>
      <c r="E52" s="31" t="s">
        <v>204</v>
      </c>
      <c r="F52" s="151" cm="1">
        <f t="array" ref="F52">INDEX('MunicFlex 26-27'!D$7:D$22,Table5[[#This Row],[Src energy row]])</f>
        <v>749.21</v>
      </c>
      <c r="G52" s="151" cm="1">
        <f t="array" ref="G52">INDEX('MunicFlex 26-27'!F$7:F$22,Table5[[#This Row],[Src energy row]])</f>
        <v>187.32</v>
      </c>
      <c r="H52" s="151" cm="1">
        <f t="array" ref="H52">INDEX('MunicFlex 26-27'!H$7:H$22,Table5[[#This Row],[Src energy row]])</f>
        <v>124.9</v>
      </c>
      <c r="I52" s="151" cm="1">
        <f t="array" ref="I52">INDEX('MunicFlex 26-27'!J$7:J$22,Table5[[#This Row],[Src energy row]])</f>
        <v>310.95</v>
      </c>
      <c r="J52" s="151" cm="1">
        <f t="array" ref="J52">INDEX('MunicFlex 26-27'!L$7:L$22,Table5[[#This Row],[Src energy row]])</f>
        <v>174.82</v>
      </c>
      <c r="K52" s="151" cm="1">
        <f t="array" ref="K52">INDEX('MunicFlex 26-27'!N$7:N$22,Table5[[#This Row],[Src energy row]])</f>
        <v>124.9</v>
      </c>
      <c r="L52" s="151" cm="1">
        <f t="array" ref="L52">INDEX('MunicFlex 26-27'!P$7:P$22,Table5[[#This Row],[Src energy row]])</f>
        <v>24.63</v>
      </c>
      <c r="M52" s="151" cm="1">
        <f t="array" ref="M52">INDEX('MunicFlex 26-27'!R$7:R$22,Table5[[#This Row],[Src energy row]])</f>
        <v>11.72</v>
      </c>
      <c r="N52" s="152" cm="1">
        <f t="array" ref="N52">INDEX('MunicFlex 26-27'!T$7:T$22,Table5[[#This Row],[Src energy row]])</f>
        <v>11.61</v>
      </c>
      <c r="O52" s="153" cm="1">
        <f t="array" ref="O52">INDEX('MunicFlex 26-27'!M$29:M$32,Table5[[#This Row],[Src voltage idx]])</f>
        <v>0.44</v>
      </c>
      <c r="P52" s="154" cm="1">
        <f t="array" ref="P52">INDEX('MunicFlex 26-27'!D$29:D$32,Table5[[#This Row],[Src voltage idx]])</f>
        <v>40.299999999999997</v>
      </c>
      <c r="Q52" s="154" cm="1">
        <f t="array" ref="Q52">INDEX('MunicFlex 26-27'!F$29:F$32,Table5[[#This Row],[Src voltage idx]])</f>
        <v>26.89</v>
      </c>
      <c r="R52" s="154" cm="1">
        <f t="array" ref="R52">INDEX('MunicFlex 26-27'!H$29:H$32,Table5[[#This Row],[Src voltage idx]])</f>
        <v>0</v>
      </c>
      <c r="S52" s="155" cm="1">
        <f t="array" ref="S52">INDEX('MunicFlex 26-27'!D$38:D$42,Table5[[#This Row],[Src category idx]])</f>
        <v>15.22</v>
      </c>
      <c r="T52" s="155" cm="1">
        <f t="array" ref="T52">INDEX('MunicFlex 26-27'!F$38:F$42,Table5[[#This Row],[Src category idx]])</f>
        <v>0.82</v>
      </c>
      <c r="U52" s="153">
        <f>'MunicFlex 26-27'!$B$52</f>
        <v>5.47</v>
      </c>
      <c r="V52" s="153">
        <f>'MunicFlex 26-27'!$K$38</f>
        <v>35.1</v>
      </c>
      <c r="W52" s="156">
        <f>'MunicFlex 26-27'!$M$38</f>
        <v>0</v>
      </c>
      <c r="X52" s="170" cm="1">
        <f t="array" ref="X52">MATCH(Table5[[#This Row],[Transmission zone]],SUBSTITUTE('MunicFlex 26-27'!$B$7:$B$22,CHAR(10),""),0)+MATCH(Table5[[#This Row],[Voltage]],'MunicFlex 26-27'!$C$7:$C$10,0)-1</f>
        <v>10</v>
      </c>
      <c r="Y52" s="170">
        <f>MATCH(Table5[[#This Row],[Voltage]],'MunicFlex 26-27'!$B$29:$B$32,0)</f>
        <v>2</v>
      </c>
      <c r="Z52" s="170">
        <f>MATCH(Table5[[#This Row],[Customer category]],'MunicFlex 26-27'!$B$38:$B$42,0)</f>
        <v>1</v>
      </c>
    </row>
    <row r="53" spans="1:26" ht="14.4" x14ac:dyDescent="0.3">
      <c r="A53" s="28" t="str">
        <f>Table5[[#This Row],[Tariff]]&amp;Table5[[#This Row],[Transmission zone]]&amp;Table5[[#This Row],[Voltage]]&amp;Table5[[#This Row],[Customer category]]</f>
        <v>Municflex&gt; 600km and ≤ 900km≥ 500V &amp; &lt; 66kV&gt; 100 kVA &amp; ≤ 500 kVA</v>
      </c>
      <c r="B53" s="28" t="s">
        <v>647</v>
      </c>
      <c r="C53" s="29" t="s">
        <v>649</v>
      </c>
      <c r="D53" s="30" t="s">
        <v>13</v>
      </c>
      <c r="E53" s="31" t="s">
        <v>207</v>
      </c>
      <c r="F53" s="151" cm="1">
        <f t="array" ref="F53">INDEX('MunicFlex 26-27'!D$7:D$22,Table5[[#This Row],[Src energy row]])</f>
        <v>749.21</v>
      </c>
      <c r="G53" s="151" cm="1">
        <f t="array" ref="G53">INDEX('MunicFlex 26-27'!F$7:F$22,Table5[[#This Row],[Src energy row]])</f>
        <v>187.32</v>
      </c>
      <c r="H53" s="151" cm="1">
        <f t="array" ref="H53">INDEX('MunicFlex 26-27'!H$7:H$22,Table5[[#This Row],[Src energy row]])</f>
        <v>124.9</v>
      </c>
      <c r="I53" s="151" cm="1">
        <f t="array" ref="I53">INDEX('MunicFlex 26-27'!J$7:J$22,Table5[[#This Row],[Src energy row]])</f>
        <v>310.95</v>
      </c>
      <c r="J53" s="151" cm="1">
        <f t="array" ref="J53">INDEX('MunicFlex 26-27'!L$7:L$22,Table5[[#This Row],[Src energy row]])</f>
        <v>174.82</v>
      </c>
      <c r="K53" s="151" cm="1">
        <f t="array" ref="K53">INDEX('MunicFlex 26-27'!N$7:N$22,Table5[[#This Row],[Src energy row]])</f>
        <v>124.9</v>
      </c>
      <c r="L53" s="151" cm="1">
        <f t="array" ref="L53">INDEX('MunicFlex 26-27'!P$7:P$22,Table5[[#This Row],[Src energy row]])</f>
        <v>24.63</v>
      </c>
      <c r="M53" s="151" cm="1">
        <f t="array" ref="M53">INDEX('MunicFlex 26-27'!R$7:R$22,Table5[[#This Row],[Src energy row]])</f>
        <v>11.72</v>
      </c>
      <c r="N53" s="152" cm="1">
        <f t="array" ref="N53">INDEX('MunicFlex 26-27'!T$7:T$22,Table5[[#This Row],[Src energy row]])</f>
        <v>11.61</v>
      </c>
      <c r="O53" s="153" cm="1">
        <f t="array" ref="O53">INDEX('MunicFlex 26-27'!M$29:M$32,Table5[[#This Row],[Src voltage idx]])</f>
        <v>0.44</v>
      </c>
      <c r="P53" s="154" cm="1">
        <f t="array" ref="P53">INDEX('MunicFlex 26-27'!D$29:D$32,Table5[[#This Row],[Src voltage idx]])</f>
        <v>40.299999999999997</v>
      </c>
      <c r="Q53" s="154" cm="1">
        <f t="array" ref="Q53">INDEX('MunicFlex 26-27'!F$29:F$32,Table5[[#This Row],[Src voltage idx]])</f>
        <v>26.89</v>
      </c>
      <c r="R53" s="154" cm="1">
        <f t="array" ref="R53">INDEX('MunicFlex 26-27'!H$29:H$32,Table5[[#This Row],[Src voltage idx]])</f>
        <v>0</v>
      </c>
      <c r="S53" s="155" cm="1">
        <f t="array" ref="S53">INDEX('MunicFlex 26-27'!D$38:D$42,Table5[[#This Row],[Src category idx]])</f>
        <v>71.17</v>
      </c>
      <c r="T53" s="155" cm="1">
        <f t="array" ref="T53">INDEX('MunicFlex 26-27'!F$38:F$42,Table5[[#This Row],[Src category idx]])</f>
        <v>13.72</v>
      </c>
      <c r="U53" s="153">
        <f>'MunicFlex 26-27'!$B$52</f>
        <v>5.47</v>
      </c>
      <c r="V53" s="153">
        <f>'MunicFlex 26-27'!$K$38</f>
        <v>35.1</v>
      </c>
      <c r="W53" s="156">
        <f>'MunicFlex 26-27'!$M$38</f>
        <v>0</v>
      </c>
      <c r="X53" s="170" cm="1">
        <f t="array" ref="X53">MATCH(Table5[[#This Row],[Transmission zone]],SUBSTITUTE('MunicFlex 26-27'!$B$7:$B$22,CHAR(10),""),0)+MATCH(Table5[[#This Row],[Voltage]],'MunicFlex 26-27'!$C$7:$C$10,0)-1</f>
        <v>10</v>
      </c>
      <c r="Y53" s="170">
        <f>MATCH(Table5[[#This Row],[Voltage]],'MunicFlex 26-27'!$B$29:$B$32,0)</f>
        <v>2</v>
      </c>
      <c r="Z53" s="170">
        <f>MATCH(Table5[[#This Row],[Customer category]],'MunicFlex 26-27'!$B$38:$B$42,0)</f>
        <v>2</v>
      </c>
    </row>
    <row r="54" spans="1:26" ht="14.4" x14ac:dyDescent="0.3">
      <c r="A54" s="28" t="str">
        <f>Table5[[#This Row],[Tariff]]&amp;Table5[[#This Row],[Transmission zone]]&amp;Table5[[#This Row],[Voltage]]&amp;Table5[[#This Row],[Customer category]]</f>
        <v>Municflex&gt; 600km and ≤ 900km≥ 500V &amp; &lt; 66kV&gt; 500 kVA &amp; ≤ 1 MVA</v>
      </c>
      <c r="B54" s="28" t="s">
        <v>647</v>
      </c>
      <c r="C54" s="29" t="s">
        <v>649</v>
      </c>
      <c r="D54" s="30" t="s">
        <v>13</v>
      </c>
      <c r="E54" s="31" t="s">
        <v>210</v>
      </c>
      <c r="F54" s="151" cm="1">
        <f t="array" ref="F54">INDEX('MunicFlex 26-27'!D$7:D$22,Table5[[#This Row],[Src energy row]])</f>
        <v>749.21</v>
      </c>
      <c r="G54" s="151" cm="1">
        <f t="array" ref="G54">INDEX('MunicFlex 26-27'!F$7:F$22,Table5[[#This Row],[Src energy row]])</f>
        <v>187.32</v>
      </c>
      <c r="H54" s="151" cm="1">
        <f t="array" ref="H54">INDEX('MunicFlex 26-27'!H$7:H$22,Table5[[#This Row],[Src energy row]])</f>
        <v>124.9</v>
      </c>
      <c r="I54" s="151" cm="1">
        <f t="array" ref="I54">INDEX('MunicFlex 26-27'!J$7:J$22,Table5[[#This Row],[Src energy row]])</f>
        <v>310.95</v>
      </c>
      <c r="J54" s="151" cm="1">
        <f t="array" ref="J54">INDEX('MunicFlex 26-27'!L$7:L$22,Table5[[#This Row],[Src energy row]])</f>
        <v>174.82</v>
      </c>
      <c r="K54" s="151" cm="1">
        <f t="array" ref="K54">INDEX('MunicFlex 26-27'!N$7:N$22,Table5[[#This Row],[Src energy row]])</f>
        <v>124.9</v>
      </c>
      <c r="L54" s="151" cm="1">
        <f t="array" ref="L54">INDEX('MunicFlex 26-27'!P$7:P$22,Table5[[#This Row],[Src energy row]])</f>
        <v>24.63</v>
      </c>
      <c r="M54" s="151" cm="1">
        <f t="array" ref="M54">INDEX('MunicFlex 26-27'!R$7:R$22,Table5[[#This Row],[Src energy row]])</f>
        <v>11.72</v>
      </c>
      <c r="N54" s="152" cm="1">
        <f t="array" ref="N54">INDEX('MunicFlex 26-27'!T$7:T$22,Table5[[#This Row],[Src energy row]])</f>
        <v>11.61</v>
      </c>
      <c r="O54" s="153" cm="1">
        <f t="array" ref="O54">INDEX('MunicFlex 26-27'!M$29:M$32,Table5[[#This Row],[Src voltage idx]])</f>
        <v>0.44</v>
      </c>
      <c r="P54" s="154" cm="1">
        <f t="array" ref="P54">INDEX('MunicFlex 26-27'!D$29:D$32,Table5[[#This Row],[Src voltage idx]])</f>
        <v>40.299999999999997</v>
      </c>
      <c r="Q54" s="154" cm="1">
        <f t="array" ref="Q54">INDEX('MunicFlex 26-27'!F$29:F$32,Table5[[#This Row],[Src voltage idx]])</f>
        <v>26.89</v>
      </c>
      <c r="R54" s="154" cm="1">
        <f t="array" ref="R54">INDEX('MunicFlex 26-27'!H$29:H$32,Table5[[#This Row],[Src voltage idx]])</f>
        <v>0</v>
      </c>
      <c r="S54" s="155" cm="1">
        <f t="array" ref="S54">INDEX('MunicFlex 26-27'!D$38:D$42,Table5[[#This Row],[Src category idx]])</f>
        <v>219.79</v>
      </c>
      <c r="T54" s="155" cm="1">
        <f t="array" ref="T54">INDEX('MunicFlex 26-27'!F$38:F$42,Table5[[#This Row],[Src category idx]])</f>
        <v>21.44</v>
      </c>
      <c r="U54" s="153">
        <f>'MunicFlex 26-27'!$B$52</f>
        <v>5.47</v>
      </c>
      <c r="V54" s="153">
        <f>'MunicFlex 26-27'!$K$38</f>
        <v>35.1</v>
      </c>
      <c r="W54" s="156">
        <f>'MunicFlex 26-27'!$M$38</f>
        <v>0</v>
      </c>
      <c r="X54" s="170" cm="1">
        <f t="array" ref="X54">MATCH(Table5[[#This Row],[Transmission zone]],SUBSTITUTE('MunicFlex 26-27'!$B$7:$B$22,CHAR(10),""),0)+MATCH(Table5[[#This Row],[Voltage]],'MunicFlex 26-27'!$C$7:$C$10,0)-1</f>
        <v>10</v>
      </c>
      <c r="Y54" s="170">
        <f>MATCH(Table5[[#This Row],[Voltage]],'MunicFlex 26-27'!$B$29:$B$32,0)</f>
        <v>2</v>
      </c>
      <c r="Z54" s="170">
        <f>MATCH(Table5[[#This Row],[Customer category]],'MunicFlex 26-27'!$B$38:$B$42,0)</f>
        <v>3</v>
      </c>
    </row>
    <row r="55" spans="1:26" ht="14.4" x14ac:dyDescent="0.3">
      <c r="A55" s="28" t="str">
        <f>Table5[[#This Row],[Tariff]]&amp;Table5[[#This Row],[Transmission zone]]&amp;Table5[[#This Row],[Voltage]]&amp;Table5[[#This Row],[Customer category]]</f>
        <v>Municflex&gt; 600km and ≤ 900km≥ 500V &amp; &lt; 66kV&gt; 1 MVA</v>
      </c>
      <c r="B55" s="28" t="s">
        <v>647</v>
      </c>
      <c r="C55" s="29" t="s">
        <v>649</v>
      </c>
      <c r="D55" s="30" t="s">
        <v>13</v>
      </c>
      <c r="E55" s="31" t="s">
        <v>212</v>
      </c>
      <c r="F55" s="151" cm="1">
        <f t="array" ref="F55">INDEX('MunicFlex 26-27'!D$7:D$22,Table5[[#This Row],[Src energy row]])</f>
        <v>749.21</v>
      </c>
      <c r="G55" s="151" cm="1">
        <f t="array" ref="G55">INDEX('MunicFlex 26-27'!F$7:F$22,Table5[[#This Row],[Src energy row]])</f>
        <v>187.32</v>
      </c>
      <c r="H55" s="151" cm="1">
        <f t="array" ref="H55">INDEX('MunicFlex 26-27'!H$7:H$22,Table5[[#This Row],[Src energy row]])</f>
        <v>124.9</v>
      </c>
      <c r="I55" s="151" cm="1">
        <f t="array" ref="I55">INDEX('MunicFlex 26-27'!J$7:J$22,Table5[[#This Row],[Src energy row]])</f>
        <v>310.95</v>
      </c>
      <c r="J55" s="151" cm="1">
        <f t="array" ref="J55">INDEX('MunicFlex 26-27'!L$7:L$22,Table5[[#This Row],[Src energy row]])</f>
        <v>174.82</v>
      </c>
      <c r="K55" s="151" cm="1">
        <f t="array" ref="K55">INDEX('MunicFlex 26-27'!N$7:N$22,Table5[[#This Row],[Src energy row]])</f>
        <v>124.9</v>
      </c>
      <c r="L55" s="151" cm="1">
        <f t="array" ref="L55">INDEX('MunicFlex 26-27'!P$7:P$22,Table5[[#This Row],[Src energy row]])</f>
        <v>24.63</v>
      </c>
      <c r="M55" s="151" cm="1">
        <f t="array" ref="M55">INDEX('MunicFlex 26-27'!R$7:R$22,Table5[[#This Row],[Src energy row]])</f>
        <v>11.72</v>
      </c>
      <c r="N55" s="152" cm="1">
        <f t="array" ref="N55">INDEX('MunicFlex 26-27'!T$7:T$22,Table5[[#This Row],[Src energy row]])</f>
        <v>11.61</v>
      </c>
      <c r="O55" s="153" cm="1">
        <f t="array" ref="O55">INDEX('MunicFlex 26-27'!M$29:M$32,Table5[[#This Row],[Src voltage idx]])</f>
        <v>0.44</v>
      </c>
      <c r="P55" s="154" cm="1">
        <f t="array" ref="P55">INDEX('MunicFlex 26-27'!D$29:D$32,Table5[[#This Row],[Src voltage idx]])</f>
        <v>40.299999999999997</v>
      </c>
      <c r="Q55" s="154" cm="1">
        <f t="array" ref="Q55">INDEX('MunicFlex 26-27'!F$29:F$32,Table5[[#This Row],[Src voltage idx]])</f>
        <v>26.89</v>
      </c>
      <c r="R55" s="154" cm="1">
        <f t="array" ref="R55">INDEX('MunicFlex 26-27'!H$29:H$32,Table5[[#This Row],[Src voltage idx]])</f>
        <v>0</v>
      </c>
      <c r="S55" s="155" cm="1">
        <f t="array" ref="S55">INDEX('MunicFlex 26-27'!D$38:D$42,Table5[[#This Row],[Src category idx]])</f>
        <v>219.79</v>
      </c>
      <c r="T55" s="155" cm="1">
        <f t="array" ref="T55">INDEX('MunicFlex 26-27'!F$38:F$42,Table5[[#This Row],[Src category idx]])</f>
        <v>21.44</v>
      </c>
      <c r="U55" s="153">
        <f>'MunicFlex 26-27'!$B$52</f>
        <v>5.47</v>
      </c>
      <c r="V55" s="153">
        <f>'MunicFlex 26-27'!$K$38</f>
        <v>35.1</v>
      </c>
      <c r="W55" s="156">
        <f>'MunicFlex 26-27'!$M$38</f>
        <v>0</v>
      </c>
      <c r="X55" s="170" cm="1">
        <f t="array" ref="X55">MATCH(Table5[[#This Row],[Transmission zone]],SUBSTITUTE('MunicFlex 26-27'!$B$7:$B$22,CHAR(10),""),0)+MATCH(Table5[[#This Row],[Voltage]],'MunicFlex 26-27'!$C$7:$C$10,0)-1</f>
        <v>10</v>
      </c>
      <c r="Y55" s="170">
        <f>MATCH(Table5[[#This Row],[Voltage]],'MunicFlex 26-27'!$B$29:$B$32,0)</f>
        <v>2</v>
      </c>
      <c r="Z55" s="170">
        <f>MATCH(Table5[[#This Row],[Customer category]],'MunicFlex 26-27'!$B$38:$B$42,0)</f>
        <v>4</v>
      </c>
    </row>
    <row r="56" spans="1:26" ht="14.4" x14ac:dyDescent="0.3">
      <c r="A56" s="28" t="str">
        <f>Table5[[#This Row],[Tariff]]&amp;Table5[[#This Row],[Transmission zone]]&amp;Table5[[#This Row],[Voltage]]&amp;Table5[[#This Row],[Customer category]]</f>
        <v>Municflex&gt; 600km and ≤ 900km≥ 500V &amp; &lt; 66kVKey customers</v>
      </c>
      <c r="B56" s="28" t="s">
        <v>647</v>
      </c>
      <c r="C56" s="29" t="s">
        <v>649</v>
      </c>
      <c r="D56" s="30" t="s">
        <v>13</v>
      </c>
      <c r="E56" s="31" t="s">
        <v>213</v>
      </c>
      <c r="F56" s="151" cm="1">
        <f t="array" ref="F56">INDEX('MunicFlex 26-27'!D$7:D$22,Table5[[#This Row],[Src energy row]])</f>
        <v>749.21</v>
      </c>
      <c r="G56" s="151" cm="1">
        <f t="array" ref="G56">INDEX('MunicFlex 26-27'!F$7:F$22,Table5[[#This Row],[Src energy row]])</f>
        <v>187.32</v>
      </c>
      <c r="H56" s="151" cm="1">
        <f t="array" ref="H56">INDEX('MunicFlex 26-27'!H$7:H$22,Table5[[#This Row],[Src energy row]])</f>
        <v>124.9</v>
      </c>
      <c r="I56" s="151" cm="1">
        <f t="array" ref="I56">INDEX('MunicFlex 26-27'!J$7:J$22,Table5[[#This Row],[Src energy row]])</f>
        <v>310.95</v>
      </c>
      <c r="J56" s="151" cm="1">
        <f t="array" ref="J56">INDEX('MunicFlex 26-27'!L$7:L$22,Table5[[#This Row],[Src energy row]])</f>
        <v>174.82</v>
      </c>
      <c r="K56" s="151" cm="1">
        <f t="array" ref="K56">INDEX('MunicFlex 26-27'!N$7:N$22,Table5[[#This Row],[Src energy row]])</f>
        <v>124.9</v>
      </c>
      <c r="L56" s="151" cm="1">
        <f t="array" ref="L56">INDEX('MunicFlex 26-27'!P$7:P$22,Table5[[#This Row],[Src energy row]])</f>
        <v>24.63</v>
      </c>
      <c r="M56" s="151" cm="1">
        <f t="array" ref="M56">INDEX('MunicFlex 26-27'!R$7:R$22,Table5[[#This Row],[Src energy row]])</f>
        <v>11.72</v>
      </c>
      <c r="N56" s="152" cm="1">
        <f t="array" ref="N56">INDEX('MunicFlex 26-27'!T$7:T$22,Table5[[#This Row],[Src energy row]])</f>
        <v>11.61</v>
      </c>
      <c r="O56" s="153" cm="1">
        <f t="array" ref="O56">INDEX('MunicFlex 26-27'!M$29:M$32,Table5[[#This Row],[Src voltage idx]])</f>
        <v>0.44</v>
      </c>
      <c r="P56" s="154" cm="1">
        <f t="array" ref="P56">INDEX('MunicFlex 26-27'!D$29:D$32,Table5[[#This Row],[Src voltage idx]])</f>
        <v>40.299999999999997</v>
      </c>
      <c r="Q56" s="154" cm="1">
        <f t="array" ref="Q56">INDEX('MunicFlex 26-27'!F$29:F$32,Table5[[#This Row],[Src voltage idx]])</f>
        <v>26.89</v>
      </c>
      <c r="R56" s="154" cm="1">
        <f t="array" ref="R56">INDEX('MunicFlex 26-27'!H$29:H$32,Table5[[#This Row],[Src voltage idx]])</f>
        <v>0</v>
      </c>
      <c r="S56" s="155" cm="1">
        <f t="array" ref="S56">INDEX('MunicFlex 26-27'!D$38:D$42,Table5[[#This Row],[Src category idx]])</f>
        <v>1238.27</v>
      </c>
      <c r="T56" s="155" cm="1">
        <f t="array" ref="T56">INDEX('MunicFlex 26-27'!F$38:F$42,Table5[[#This Row],[Src category idx]])</f>
        <v>21.44</v>
      </c>
      <c r="U56" s="153">
        <f>'MunicFlex 26-27'!$B$52</f>
        <v>5.47</v>
      </c>
      <c r="V56" s="153">
        <f>'MunicFlex 26-27'!$K$38</f>
        <v>35.1</v>
      </c>
      <c r="W56" s="156">
        <f>'MunicFlex 26-27'!$M$38</f>
        <v>0</v>
      </c>
      <c r="X56" s="170" cm="1">
        <f t="array" ref="X56">MATCH(Table5[[#This Row],[Transmission zone]],SUBSTITUTE('MunicFlex 26-27'!$B$7:$B$22,CHAR(10),""),0)+MATCH(Table5[[#This Row],[Voltage]],'MunicFlex 26-27'!$C$7:$C$10,0)-1</f>
        <v>10</v>
      </c>
      <c r="Y56" s="170">
        <f>MATCH(Table5[[#This Row],[Voltage]],'MunicFlex 26-27'!$B$29:$B$32,0)</f>
        <v>2</v>
      </c>
      <c r="Z56" s="170">
        <f>MATCH(Table5[[#This Row],[Customer category]],'MunicFlex 26-27'!$B$38:$B$42,0)</f>
        <v>5</v>
      </c>
    </row>
    <row r="57" spans="1:26" ht="14.4" x14ac:dyDescent="0.3">
      <c r="A57" s="28" t="str">
        <f>Table5[[#This Row],[Tariff]]&amp;Table5[[#This Row],[Transmission zone]]&amp;Table5[[#This Row],[Voltage]]&amp;Table5[[#This Row],[Customer category]]</f>
        <v>Municflex&gt; 600km and ≤ 900km≥ 66kV &amp; ≤ 132kV≤ 100 kVA</v>
      </c>
      <c r="B57" s="28" t="s">
        <v>647</v>
      </c>
      <c r="C57" s="29" t="s">
        <v>649</v>
      </c>
      <c r="D57" s="30" t="s">
        <v>21</v>
      </c>
      <c r="E57" s="31" t="s">
        <v>204</v>
      </c>
      <c r="F57" s="151" cm="1">
        <f t="array" ref="F57">INDEX('MunicFlex 26-27'!D$7:D$22,Table5[[#This Row],[Src energy row]])</f>
        <v>693.96</v>
      </c>
      <c r="G57" s="151" cm="1">
        <f t="array" ref="G57">INDEX('MunicFlex 26-27'!F$7:F$22,Table5[[#This Row],[Src energy row]])</f>
        <v>173.49</v>
      </c>
      <c r="H57" s="151" cm="1">
        <f t="array" ref="H57">INDEX('MunicFlex 26-27'!H$7:H$22,Table5[[#This Row],[Src energy row]])</f>
        <v>115.66</v>
      </c>
      <c r="I57" s="151" cm="1">
        <f t="array" ref="I57">INDEX('MunicFlex 26-27'!J$7:J$22,Table5[[#This Row],[Src energy row]])</f>
        <v>288.01</v>
      </c>
      <c r="J57" s="151" cm="1">
        <f t="array" ref="J57">INDEX('MunicFlex 26-27'!L$7:L$22,Table5[[#This Row],[Src energy row]])</f>
        <v>161.91999999999999</v>
      </c>
      <c r="K57" s="151" cm="1">
        <f t="array" ref="K57">INDEX('MunicFlex 26-27'!N$7:N$22,Table5[[#This Row],[Src energy row]])</f>
        <v>115.66</v>
      </c>
      <c r="L57" s="151" cm="1">
        <f t="array" ref="L57">INDEX('MunicFlex 26-27'!P$7:P$22,Table5[[#This Row],[Src energy row]])</f>
        <v>22.82</v>
      </c>
      <c r="M57" s="151" cm="1">
        <f t="array" ref="M57">INDEX('MunicFlex 26-27'!R$7:R$22,Table5[[#This Row],[Src energy row]])</f>
        <v>9.82</v>
      </c>
      <c r="N57" s="152" cm="1">
        <f t="array" ref="N57">INDEX('MunicFlex 26-27'!T$7:T$22,Table5[[#This Row],[Src energy row]])</f>
        <v>10.55</v>
      </c>
      <c r="O57" s="153" cm="1">
        <f t="array" ref="O57">INDEX('MunicFlex 26-27'!M$29:M$32,Table5[[#This Row],[Src voltage idx]])</f>
        <v>0.4</v>
      </c>
      <c r="P57" s="154" cm="1">
        <f t="array" ref="P57">INDEX('MunicFlex 26-27'!D$29:D$32,Table5[[#This Row],[Src voltage idx]])</f>
        <v>17.7</v>
      </c>
      <c r="Q57" s="154" cm="1">
        <f t="array" ref="Q57">INDEX('MunicFlex 26-27'!F$29:F$32,Table5[[#This Row],[Src voltage idx]])</f>
        <v>10.46</v>
      </c>
      <c r="R57" s="154" cm="1">
        <f t="array" ref="R57">INDEX('MunicFlex 26-27'!H$29:H$32,Table5[[#This Row],[Src voltage idx]])</f>
        <v>2.4300000000000002</v>
      </c>
      <c r="S57" s="155" cm="1">
        <f t="array" ref="S57">INDEX('MunicFlex 26-27'!D$38:D$42,Table5[[#This Row],[Src category idx]])</f>
        <v>15.22</v>
      </c>
      <c r="T57" s="155" cm="1">
        <f t="array" ref="T57">INDEX('MunicFlex 26-27'!F$38:F$42,Table5[[#This Row],[Src category idx]])</f>
        <v>0.82</v>
      </c>
      <c r="U57" s="153">
        <f>'MunicFlex 26-27'!$B$52</f>
        <v>5.47</v>
      </c>
      <c r="V57" s="153">
        <f>'MunicFlex 26-27'!$K$38</f>
        <v>35.1</v>
      </c>
      <c r="W57" s="156">
        <f>'MunicFlex 26-27'!$M$38</f>
        <v>0</v>
      </c>
      <c r="X57" s="170" cm="1">
        <f t="array" ref="X57">MATCH(Table5[[#This Row],[Transmission zone]],SUBSTITUTE('MunicFlex 26-27'!$B$7:$B$22,CHAR(10),""),0)+MATCH(Table5[[#This Row],[Voltage]],'MunicFlex 26-27'!$C$7:$C$10,0)-1</f>
        <v>11</v>
      </c>
      <c r="Y57" s="170">
        <f>MATCH(Table5[[#This Row],[Voltage]],'MunicFlex 26-27'!$B$29:$B$32,0)</f>
        <v>3</v>
      </c>
      <c r="Z57" s="170">
        <f>MATCH(Table5[[#This Row],[Customer category]],'MunicFlex 26-27'!$B$38:$B$42,0)</f>
        <v>1</v>
      </c>
    </row>
    <row r="58" spans="1:26" ht="14.4" x14ac:dyDescent="0.3">
      <c r="A58" s="28" t="str">
        <f>Table5[[#This Row],[Tariff]]&amp;Table5[[#This Row],[Transmission zone]]&amp;Table5[[#This Row],[Voltage]]&amp;Table5[[#This Row],[Customer category]]</f>
        <v>Municflex&gt; 600km and ≤ 900km≥ 66kV &amp; ≤ 132kV&gt; 100 kVA &amp; ≤ 500 kVA</v>
      </c>
      <c r="B58" s="28" t="s">
        <v>647</v>
      </c>
      <c r="C58" s="29" t="s">
        <v>649</v>
      </c>
      <c r="D58" s="30" t="s">
        <v>21</v>
      </c>
      <c r="E58" s="31" t="s">
        <v>207</v>
      </c>
      <c r="F58" s="151" cm="1">
        <f t="array" ref="F58">INDEX('MunicFlex 26-27'!D$7:D$22,Table5[[#This Row],[Src energy row]])</f>
        <v>693.96</v>
      </c>
      <c r="G58" s="151" cm="1">
        <f t="array" ref="G58">INDEX('MunicFlex 26-27'!F$7:F$22,Table5[[#This Row],[Src energy row]])</f>
        <v>173.49</v>
      </c>
      <c r="H58" s="151" cm="1">
        <f t="array" ref="H58">INDEX('MunicFlex 26-27'!H$7:H$22,Table5[[#This Row],[Src energy row]])</f>
        <v>115.66</v>
      </c>
      <c r="I58" s="151" cm="1">
        <f t="array" ref="I58">INDEX('MunicFlex 26-27'!J$7:J$22,Table5[[#This Row],[Src energy row]])</f>
        <v>288.01</v>
      </c>
      <c r="J58" s="151" cm="1">
        <f t="array" ref="J58">INDEX('MunicFlex 26-27'!L$7:L$22,Table5[[#This Row],[Src energy row]])</f>
        <v>161.91999999999999</v>
      </c>
      <c r="K58" s="151" cm="1">
        <f t="array" ref="K58">INDEX('MunicFlex 26-27'!N$7:N$22,Table5[[#This Row],[Src energy row]])</f>
        <v>115.66</v>
      </c>
      <c r="L58" s="151" cm="1">
        <f t="array" ref="L58">INDEX('MunicFlex 26-27'!P$7:P$22,Table5[[#This Row],[Src energy row]])</f>
        <v>22.82</v>
      </c>
      <c r="M58" s="151" cm="1">
        <f t="array" ref="M58">INDEX('MunicFlex 26-27'!R$7:R$22,Table5[[#This Row],[Src energy row]])</f>
        <v>9.82</v>
      </c>
      <c r="N58" s="152" cm="1">
        <f t="array" ref="N58">INDEX('MunicFlex 26-27'!T$7:T$22,Table5[[#This Row],[Src energy row]])</f>
        <v>10.55</v>
      </c>
      <c r="O58" s="153" cm="1">
        <f t="array" ref="O58">INDEX('MunicFlex 26-27'!M$29:M$32,Table5[[#This Row],[Src voltage idx]])</f>
        <v>0.4</v>
      </c>
      <c r="P58" s="154" cm="1">
        <f t="array" ref="P58">INDEX('MunicFlex 26-27'!D$29:D$32,Table5[[#This Row],[Src voltage idx]])</f>
        <v>17.7</v>
      </c>
      <c r="Q58" s="154" cm="1">
        <f t="array" ref="Q58">INDEX('MunicFlex 26-27'!F$29:F$32,Table5[[#This Row],[Src voltage idx]])</f>
        <v>10.46</v>
      </c>
      <c r="R58" s="154" cm="1">
        <f t="array" ref="R58">INDEX('MunicFlex 26-27'!H$29:H$32,Table5[[#This Row],[Src voltage idx]])</f>
        <v>2.4300000000000002</v>
      </c>
      <c r="S58" s="155" cm="1">
        <f t="array" ref="S58">INDEX('MunicFlex 26-27'!D$38:D$42,Table5[[#This Row],[Src category idx]])</f>
        <v>71.17</v>
      </c>
      <c r="T58" s="155" cm="1">
        <f t="array" ref="T58">INDEX('MunicFlex 26-27'!F$38:F$42,Table5[[#This Row],[Src category idx]])</f>
        <v>13.72</v>
      </c>
      <c r="U58" s="153">
        <f>'MunicFlex 26-27'!$B$52</f>
        <v>5.47</v>
      </c>
      <c r="V58" s="153">
        <f>'MunicFlex 26-27'!$K$38</f>
        <v>35.1</v>
      </c>
      <c r="W58" s="156">
        <f>'MunicFlex 26-27'!$M$38</f>
        <v>0</v>
      </c>
      <c r="X58" s="170" cm="1">
        <f t="array" ref="X58">MATCH(Table5[[#This Row],[Transmission zone]],SUBSTITUTE('MunicFlex 26-27'!$B$7:$B$22,CHAR(10),""),0)+MATCH(Table5[[#This Row],[Voltage]],'MunicFlex 26-27'!$C$7:$C$10,0)-1</f>
        <v>11</v>
      </c>
      <c r="Y58" s="170">
        <f>MATCH(Table5[[#This Row],[Voltage]],'MunicFlex 26-27'!$B$29:$B$32,0)</f>
        <v>3</v>
      </c>
      <c r="Z58" s="170">
        <f>MATCH(Table5[[#This Row],[Customer category]],'MunicFlex 26-27'!$B$38:$B$42,0)</f>
        <v>2</v>
      </c>
    </row>
    <row r="59" spans="1:26" ht="14.4" x14ac:dyDescent="0.3">
      <c r="A59" s="28" t="str">
        <f>Table5[[#This Row],[Tariff]]&amp;Table5[[#This Row],[Transmission zone]]&amp;Table5[[#This Row],[Voltage]]&amp;Table5[[#This Row],[Customer category]]</f>
        <v>Municflex&gt; 600km and ≤ 900km≥ 66kV &amp; ≤ 132kV&gt; 500 kVA &amp; ≤ 1 MVA</v>
      </c>
      <c r="B59" s="28" t="s">
        <v>647</v>
      </c>
      <c r="C59" s="29" t="s">
        <v>649</v>
      </c>
      <c r="D59" s="30" t="s">
        <v>21</v>
      </c>
      <c r="E59" s="31" t="s">
        <v>210</v>
      </c>
      <c r="F59" s="151" cm="1">
        <f t="array" ref="F59">INDEX('MunicFlex 26-27'!D$7:D$22,Table5[[#This Row],[Src energy row]])</f>
        <v>693.96</v>
      </c>
      <c r="G59" s="151" cm="1">
        <f t="array" ref="G59">INDEX('MunicFlex 26-27'!F$7:F$22,Table5[[#This Row],[Src energy row]])</f>
        <v>173.49</v>
      </c>
      <c r="H59" s="151" cm="1">
        <f t="array" ref="H59">INDEX('MunicFlex 26-27'!H$7:H$22,Table5[[#This Row],[Src energy row]])</f>
        <v>115.66</v>
      </c>
      <c r="I59" s="151" cm="1">
        <f t="array" ref="I59">INDEX('MunicFlex 26-27'!J$7:J$22,Table5[[#This Row],[Src energy row]])</f>
        <v>288.01</v>
      </c>
      <c r="J59" s="151" cm="1">
        <f t="array" ref="J59">INDEX('MunicFlex 26-27'!L$7:L$22,Table5[[#This Row],[Src energy row]])</f>
        <v>161.91999999999999</v>
      </c>
      <c r="K59" s="151" cm="1">
        <f t="array" ref="K59">INDEX('MunicFlex 26-27'!N$7:N$22,Table5[[#This Row],[Src energy row]])</f>
        <v>115.66</v>
      </c>
      <c r="L59" s="151" cm="1">
        <f t="array" ref="L59">INDEX('MunicFlex 26-27'!P$7:P$22,Table5[[#This Row],[Src energy row]])</f>
        <v>22.82</v>
      </c>
      <c r="M59" s="151" cm="1">
        <f t="array" ref="M59">INDEX('MunicFlex 26-27'!R$7:R$22,Table5[[#This Row],[Src energy row]])</f>
        <v>9.82</v>
      </c>
      <c r="N59" s="152" cm="1">
        <f t="array" ref="N59">INDEX('MunicFlex 26-27'!T$7:T$22,Table5[[#This Row],[Src energy row]])</f>
        <v>10.55</v>
      </c>
      <c r="O59" s="153" cm="1">
        <f t="array" ref="O59">INDEX('MunicFlex 26-27'!M$29:M$32,Table5[[#This Row],[Src voltage idx]])</f>
        <v>0.4</v>
      </c>
      <c r="P59" s="154" cm="1">
        <f t="array" ref="P59">INDEX('MunicFlex 26-27'!D$29:D$32,Table5[[#This Row],[Src voltage idx]])</f>
        <v>17.7</v>
      </c>
      <c r="Q59" s="154" cm="1">
        <f t="array" ref="Q59">INDEX('MunicFlex 26-27'!F$29:F$32,Table5[[#This Row],[Src voltage idx]])</f>
        <v>10.46</v>
      </c>
      <c r="R59" s="154" cm="1">
        <f t="array" ref="R59">INDEX('MunicFlex 26-27'!H$29:H$32,Table5[[#This Row],[Src voltage idx]])</f>
        <v>2.4300000000000002</v>
      </c>
      <c r="S59" s="155" cm="1">
        <f t="array" ref="S59">INDEX('MunicFlex 26-27'!D$38:D$42,Table5[[#This Row],[Src category idx]])</f>
        <v>219.79</v>
      </c>
      <c r="T59" s="155" cm="1">
        <f t="array" ref="T59">INDEX('MunicFlex 26-27'!F$38:F$42,Table5[[#This Row],[Src category idx]])</f>
        <v>21.44</v>
      </c>
      <c r="U59" s="153">
        <f>'MunicFlex 26-27'!$B$52</f>
        <v>5.47</v>
      </c>
      <c r="V59" s="153">
        <f>'MunicFlex 26-27'!$K$38</f>
        <v>35.1</v>
      </c>
      <c r="W59" s="156">
        <f>'MunicFlex 26-27'!$M$38</f>
        <v>0</v>
      </c>
      <c r="X59" s="170" cm="1">
        <f t="array" ref="X59">MATCH(Table5[[#This Row],[Transmission zone]],SUBSTITUTE('MunicFlex 26-27'!$B$7:$B$22,CHAR(10),""),0)+MATCH(Table5[[#This Row],[Voltage]],'MunicFlex 26-27'!$C$7:$C$10,0)-1</f>
        <v>11</v>
      </c>
      <c r="Y59" s="170">
        <f>MATCH(Table5[[#This Row],[Voltage]],'MunicFlex 26-27'!$B$29:$B$32,0)</f>
        <v>3</v>
      </c>
      <c r="Z59" s="170">
        <f>MATCH(Table5[[#This Row],[Customer category]],'MunicFlex 26-27'!$B$38:$B$42,0)</f>
        <v>3</v>
      </c>
    </row>
    <row r="60" spans="1:26" ht="14.4" x14ac:dyDescent="0.3">
      <c r="A60" s="28" t="str">
        <f>Table5[[#This Row],[Tariff]]&amp;Table5[[#This Row],[Transmission zone]]&amp;Table5[[#This Row],[Voltage]]&amp;Table5[[#This Row],[Customer category]]</f>
        <v>Municflex&gt; 600km and ≤ 900km≥ 66kV &amp; ≤ 132kV&gt; 1 MVA</v>
      </c>
      <c r="B60" s="28" t="s">
        <v>647</v>
      </c>
      <c r="C60" s="29" t="s">
        <v>649</v>
      </c>
      <c r="D60" s="30" t="s">
        <v>21</v>
      </c>
      <c r="E60" s="31" t="s">
        <v>212</v>
      </c>
      <c r="F60" s="151" cm="1">
        <f t="array" ref="F60">INDEX('MunicFlex 26-27'!D$7:D$22,Table5[[#This Row],[Src energy row]])</f>
        <v>693.96</v>
      </c>
      <c r="G60" s="151" cm="1">
        <f t="array" ref="G60">INDEX('MunicFlex 26-27'!F$7:F$22,Table5[[#This Row],[Src energy row]])</f>
        <v>173.49</v>
      </c>
      <c r="H60" s="151" cm="1">
        <f t="array" ref="H60">INDEX('MunicFlex 26-27'!H$7:H$22,Table5[[#This Row],[Src energy row]])</f>
        <v>115.66</v>
      </c>
      <c r="I60" s="151" cm="1">
        <f t="array" ref="I60">INDEX('MunicFlex 26-27'!J$7:J$22,Table5[[#This Row],[Src energy row]])</f>
        <v>288.01</v>
      </c>
      <c r="J60" s="151" cm="1">
        <f t="array" ref="J60">INDEX('MunicFlex 26-27'!L$7:L$22,Table5[[#This Row],[Src energy row]])</f>
        <v>161.91999999999999</v>
      </c>
      <c r="K60" s="151" cm="1">
        <f t="array" ref="K60">INDEX('MunicFlex 26-27'!N$7:N$22,Table5[[#This Row],[Src energy row]])</f>
        <v>115.66</v>
      </c>
      <c r="L60" s="151" cm="1">
        <f t="array" ref="L60">INDEX('MunicFlex 26-27'!P$7:P$22,Table5[[#This Row],[Src energy row]])</f>
        <v>22.82</v>
      </c>
      <c r="M60" s="151" cm="1">
        <f t="array" ref="M60">INDEX('MunicFlex 26-27'!R$7:R$22,Table5[[#This Row],[Src energy row]])</f>
        <v>9.82</v>
      </c>
      <c r="N60" s="152" cm="1">
        <f t="array" ref="N60">INDEX('MunicFlex 26-27'!T$7:T$22,Table5[[#This Row],[Src energy row]])</f>
        <v>10.55</v>
      </c>
      <c r="O60" s="153" cm="1">
        <f t="array" ref="O60">INDEX('MunicFlex 26-27'!M$29:M$32,Table5[[#This Row],[Src voltage idx]])</f>
        <v>0.4</v>
      </c>
      <c r="P60" s="154" cm="1">
        <f t="array" ref="P60">INDEX('MunicFlex 26-27'!D$29:D$32,Table5[[#This Row],[Src voltage idx]])</f>
        <v>17.7</v>
      </c>
      <c r="Q60" s="154" cm="1">
        <f t="array" ref="Q60">INDEX('MunicFlex 26-27'!F$29:F$32,Table5[[#This Row],[Src voltage idx]])</f>
        <v>10.46</v>
      </c>
      <c r="R60" s="154" cm="1">
        <f t="array" ref="R60">INDEX('MunicFlex 26-27'!H$29:H$32,Table5[[#This Row],[Src voltage idx]])</f>
        <v>2.4300000000000002</v>
      </c>
      <c r="S60" s="155" cm="1">
        <f t="array" ref="S60">INDEX('MunicFlex 26-27'!D$38:D$42,Table5[[#This Row],[Src category idx]])</f>
        <v>219.79</v>
      </c>
      <c r="T60" s="155" cm="1">
        <f t="array" ref="T60">INDEX('MunicFlex 26-27'!F$38:F$42,Table5[[#This Row],[Src category idx]])</f>
        <v>21.44</v>
      </c>
      <c r="U60" s="153">
        <f>'MunicFlex 26-27'!$B$52</f>
        <v>5.47</v>
      </c>
      <c r="V60" s="153">
        <f>'MunicFlex 26-27'!$K$38</f>
        <v>35.1</v>
      </c>
      <c r="W60" s="156">
        <f>'MunicFlex 26-27'!$M$38</f>
        <v>0</v>
      </c>
      <c r="X60" s="170" cm="1">
        <f t="array" ref="X60">MATCH(Table5[[#This Row],[Transmission zone]],SUBSTITUTE('MunicFlex 26-27'!$B$7:$B$22,CHAR(10),""),0)+MATCH(Table5[[#This Row],[Voltage]],'MunicFlex 26-27'!$C$7:$C$10,0)-1</f>
        <v>11</v>
      </c>
      <c r="Y60" s="170">
        <f>MATCH(Table5[[#This Row],[Voltage]],'MunicFlex 26-27'!$B$29:$B$32,0)</f>
        <v>3</v>
      </c>
      <c r="Z60" s="170">
        <f>MATCH(Table5[[#This Row],[Customer category]],'MunicFlex 26-27'!$B$38:$B$42,0)</f>
        <v>4</v>
      </c>
    </row>
    <row r="61" spans="1:26" ht="14.4" x14ac:dyDescent="0.3">
      <c r="A61" s="28" t="str">
        <f>Table5[[#This Row],[Tariff]]&amp;Table5[[#This Row],[Transmission zone]]&amp;Table5[[#This Row],[Voltage]]&amp;Table5[[#This Row],[Customer category]]</f>
        <v>Municflex&gt; 600km and ≤ 900km≥ 66kV &amp; ≤ 132kVKey customers</v>
      </c>
      <c r="B61" s="28" t="s">
        <v>647</v>
      </c>
      <c r="C61" s="29" t="s">
        <v>649</v>
      </c>
      <c r="D61" s="30" t="s">
        <v>21</v>
      </c>
      <c r="E61" s="31" t="s">
        <v>213</v>
      </c>
      <c r="F61" s="151" cm="1">
        <f t="array" ref="F61">INDEX('MunicFlex 26-27'!D$7:D$22,Table5[[#This Row],[Src energy row]])</f>
        <v>693.96</v>
      </c>
      <c r="G61" s="151" cm="1">
        <f t="array" ref="G61">INDEX('MunicFlex 26-27'!F$7:F$22,Table5[[#This Row],[Src energy row]])</f>
        <v>173.49</v>
      </c>
      <c r="H61" s="151" cm="1">
        <f t="array" ref="H61">INDEX('MunicFlex 26-27'!H$7:H$22,Table5[[#This Row],[Src energy row]])</f>
        <v>115.66</v>
      </c>
      <c r="I61" s="151" cm="1">
        <f t="array" ref="I61">INDEX('MunicFlex 26-27'!J$7:J$22,Table5[[#This Row],[Src energy row]])</f>
        <v>288.01</v>
      </c>
      <c r="J61" s="151" cm="1">
        <f t="array" ref="J61">INDEX('MunicFlex 26-27'!L$7:L$22,Table5[[#This Row],[Src energy row]])</f>
        <v>161.91999999999999</v>
      </c>
      <c r="K61" s="151" cm="1">
        <f t="array" ref="K61">INDEX('MunicFlex 26-27'!N$7:N$22,Table5[[#This Row],[Src energy row]])</f>
        <v>115.66</v>
      </c>
      <c r="L61" s="151" cm="1">
        <f t="array" ref="L61">INDEX('MunicFlex 26-27'!P$7:P$22,Table5[[#This Row],[Src energy row]])</f>
        <v>22.82</v>
      </c>
      <c r="M61" s="151" cm="1">
        <f t="array" ref="M61">INDEX('MunicFlex 26-27'!R$7:R$22,Table5[[#This Row],[Src energy row]])</f>
        <v>9.82</v>
      </c>
      <c r="N61" s="152" cm="1">
        <f t="array" ref="N61">INDEX('MunicFlex 26-27'!T$7:T$22,Table5[[#This Row],[Src energy row]])</f>
        <v>10.55</v>
      </c>
      <c r="O61" s="153" cm="1">
        <f t="array" ref="O61">INDEX('MunicFlex 26-27'!M$29:M$32,Table5[[#This Row],[Src voltage idx]])</f>
        <v>0.4</v>
      </c>
      <c r="P61" s="154" cm="1">
        <f t="array" ref="P61">INDEX('MunicFlex 26-27'!D$29:D$32,Table5[[#This Row],[Src voltage idx]])</f>
        <v>17.7</v>
      </c>
      <c r="Q61" s="154" cm="1">
        <f t="array" ref="Q61">INDEX('MunicFlex 26-27'!F$29:F$32,Table5[[#This Row],[Src voltage idx]])</f>
        <v>10.46</v>
      </c>
      <c r="R61" s="154" cm="1">
        <f t="array" ref="R61">INDEX('MunicFlex 26-27'!H$29:H$32,Table5[[#This Row],[Src voltage idx]])</f>
        <v>2.4300000000000002</v>
      </c>
      <c r="S61" s="155" cm="1">
        <f t="array" ref="S61">INDEX('MunicFlex 26-27'!D$38:D$42,Table5[[#This Row],[Src category idx]])</f>
        <v>1238.27</v>
      </c>
      <c r="T61" s="155" cm="1">
        <f t="array" ref="T61">INDEX('MunicFlex 26-27'!F$38:F$42,Table5[[#This Row],[Src category idx]])</f>
        <v>21.44</v>
      </c>
      <c r="U61" s="153">
        <f>'MunicFlex 26-27'!$B$52</f>
        <v>5.47</v>
      </c>
      <c r="V61" s="153">
        <f>'MunicFlex 26-27'!$K$38</f>
        <v>35.1</v>
      </c>
      <c r="W61" s="156">
        <f>'MunicFlex 26-27'!$M$38</f>
        <v>0</v>
      </c>
      <c r="X61" s="170" cm="1">
        <f t="array" ref="X61">MATCH(Table5[[#This Row],[Transmission zone]],SUBSTITUTE('MunicFlex 26-27'!$B$7:$B$22,CHAR(10),""),0)+MATCH(Table5[[#This Row],[Voltage]],'MunicFlex 26-27'!$C$7:$C$10,0)-1</f>
        <v>11</v>
      </c>
      <c r="Y61" s="170">
        <f>MATCH(Table5[[#This Row],[Voltage]],'MunicFlex 26-27'!$B$29:$B$32,0)</f>
        <v>3</v>
      </c>
      <c r="Z61" s="170">
        <f>MATCH(Table5[[#This Row],[Customer category]],'MunicFlex 26-27'!$B$38:$B$42,0)</f>
        <v>5</v>
      </c>
    </row>
    <row r="62" spans="1:26" ht="14.4" x14ac:dyDescent="0.3">
      <c r="A62" s="28" t="str">
        <f>Table5[[#This Row],[Tariff]]&amp;Table5[[#This Row],[Transmission zone]]&amp;Table5[[#This Row],[Voltage]]&amp;Table5[[#This Row],[Customer category]]</f>
        <v>Municflex&gt; 300km and ≤ 600km&lt; 500V≤ 100 kVA</v>
      </c>
      <c r="B62" s="28" t="s">
        <v>647</v>
      </c>
      <c r="C62" s="29" t="s">
        <v>648</v>
      </c>
      <c r="D62" s="30" t="s">
        <v>4</v>
      </c>
      <c r="E62" s="31" t="s">
        <v>204</v>
      </c>
      <c r="F62" s="151" cm="1">
        <f t="array" ref="F62">INDEX('MunicFlex 26-27'!D$7:D$22,Table5[[#This Row],[Src energy row]])</f>
        <v>765.2</v>
      </c>
      <c r="G62" s="151" cm="1">
        <f t="array" ref="G62">INDEX('MunicFlex 26-27'!F$7:F$22,Table5[[#This Row],[Src energy row]])</f>
        <v>191.31</v>
      </c>
      <c r="H62" s="151" cm="1">
        <f t="array" ref="H62">INDEX('MunicFlex 26-27'!H$7:H$22,Table5[[#This Row],[Src energy row]])</f>
        <v>127.55</v>
      </c>
      <c r="I62" s="151" cm="1">
        <f t="array" ref="I62">INDEX('MunicFlex 26-27'!J$7:J$22,Table5[[#This Row],[Src energy row]])</f>
        <v>317.58</v>
      </c>
      <c r="J62" s="151" cm="1">
        <f t="array" ref="J62">INDEX('MunicFlex 26-27'!L$7:L$22,Table5[[#This Row],[Src energy row]])</f>
        <v>178.57</v>
      </c>
      <c r="K62" s="151" cm="1">
        <f t="array" ref="K62">INDEX('MunicFlex 26-27'!N$7:N$22,Table5[[#This Row],[Src energy row]])</f>
        <v>127.55</v>
      </c>
      <c r="L62" s="151" cm="1">
        <f t="array" ref="L62">INDEX('MunicFlex 26-27'!P$7:P$22,Table5[[#This Row],[Src energy row]])</f>
        <v>25.4</v>
      </c>
      <c r="M62" s="151" cm="1">
        <f t="array" ref="M62">INDEX('MunicFlex 26-27'!R$7:R$22,Table5[[#This Row],[Src energy row]])</f>
        <v>5.0599999999999996</v>
      </c>
      <c r="N62" s="152" cm="1">
        <f t="array" ref="N62">INDEX('MunicFlex 26-27'!T$7:T$22,Table5[[#This Row],[Src energy row]])</f>
        <v>12</v>
      </c>
      <c r="O62" s="153" cm="1">
        <f t="array" ref="O62">INDEX('MunicFlex 26-27'!M$29:M$32,Table5[[#This Row],[Src voltage idx]])</f>
        <v>0.45</v>
      </c>
      <c r="P62" s="154" cm="1">
        <f t="array" ref="P62">INDEX('MunicFlex 26-27'!D$29:D$32,Table5[[#This Row],[Src voltage idx]])</f>
        <v>43.99</v>
      </c>
      <c r="Q62" s="154" cm="1">
        <f t="array" ref="Q62">INDEX('MunicFlex 26-27'!F$29:F$32,Table5[[#This Row],[Src voltage idx]])</f>
        <v>53.58</v>
      </c>
      <c r="R62" s="154" cm="1">
        <f t="array" ref="R62">INDEX('MunicFlex 26-27'!H$29:H$32,Table5[[#This Row],[Src voltage idx]])</f>
        <v>0</v>
      </c>
      <c r="S62" s="155" cm="1">
        <f t="array" ref="S62">INDEX('MunicFlex 26-27'!D$38:D$42,Table5[[#This Row],[Src category idx]])</f>
        <v>15.22</v>
      </c>
      <c r="T62" s="155" cm="1">
        <f t="array" ref="T62">INDEX('MunicFlex 26-27'!F$38:F$42,Table5[[#This Row],[Src category idx]])</f>
        <v>0.82</v>
      </c>
      <c r="U62" s="153">
        <f>'MunicFlex 26-27'!$B$52</f>
        <v>5.47</v>
      </c>
      <c r="V62" s="153">
        <f>'MunicFlex 26-27'!$K$38</f>
        <v>35.1</v>
      </c>
      <c r="W62" s="156">
        <f>'MunicFlex 26-27'!$M$38</f>
        <v>0</v>
      </c>
      <c r="X62" s="170" cm="1">
        <f t="array" ref="X62">MATCH(Table5[[#This Row],[Transmission zone]],SUBSTITUTE('MunicFlex 26-27'!$B$7:$B$22,CHAR(10),""),0)+MATCH(Table5[[#This Row],[Voltage]],'MunicFlex 26-27'!$C$7:$C$10,0)-1</f>
        <v>5</v>
      </c>
      <c r="Y62" s="170">
        <f>MATCH(Table5[[#This Row],[Voltage]],'MunicFlex 26-27'!$B$29:$B$32,0)</f>
        <v>1</v>
      </c>
      <c r="Z62" s="170">
        <f>MATCH(Table5[[#This Row],[Customer category]],'MunicFlex 26-27'!$B$38:$B$42,0)</f>
        <v>1</v>
      </c>
    </row>
    <row r="63" spans="1:26" ht="14.4" x14ac:dyDescent="0.3">
      <c r="A63" s="28" t="str">
        <f>Table5[[#This Row],[Tariff]]&amp;Table5[[#This Row],[Transmission zone]]&amp;Table5[[#This Row],[Voltage]]&amp;Table5[[#This Row],[Customer category]]</f>
        <v>Municflex&gt; 300km and ≤ 600km&lt; 500V&gt; 100 kVA &amp; ≤ 500 kVA</v>
      </c>
      <c r="B63" s="28" t="s">
        <v>647</v>
      </c>
      <c r="C63" s="29" t="s">
        <v>648</v>
      </c>
      <c r="D63" s="30" t="s">
        <v>4</v>
      </c>
      <c r="E63" s="31" t="s">
        <v>207</v>
      </c>
      <c r="F63" s="151" cm="1">
        <f t="array" ref="F63">INDEX('MunicFlex 26-27'!D$7:D$22,Table5[[#This Row],[Src energy row]])</f>
        <v>765.2</v>
      </c>
      <c r="G63" s="151" cm="1">
        <f t="array" ref="G63">INDEX('MunicFlex 26-27'!F$7:F$22,Table5[[#This Row],[Src energy row]])</f>
        <v>191.31</v>
      </c>
      <c r="H63" s="151" cm="1">
        <f t="array" ref="H63">INDEX('MunicFlex 26-27'!H$7:H$22,Table5[[#This Row],[Src energy row]])</f>
        <v>127.55</v>
      </c>
      <c r="I63" s="151" cm="1">
        <f t="array" ref="I63">INDEX('MunicFlex 26-27'!J$7:J$22,Table5[[#This Row],[Src energy row]])</f>
        <v>317.58</v>
      </c>
      <c r="J63" s="151" cm="1">
        <f t="array" ref="J63">INDEX('MunicFlex 26-27'!L$7:L$22,Table5[[#This Row],[Src energy row]])</f>
        <v>178.57</v>
      </c>
      <c r="K63" s="151" cm="1">
        <f t="array" ref="K63">INDEX('MunicFlex 26-27'!N$7:N$22,Table5[[#This Row],[Src energy row]])</f>
        <v>127.55</v>
      </c>
      <c r="L63" s="151" cm="1">
        <f t="array" ref="L63">INDEX('MunicFlex 26-27'!P$7:P$22,Table5[[#This Row],[Src energy row]])</f>
        <v>25.4</v>
      </c>
      <c r="M63" s="151" cm="1">
        <f t="array" ref="M63">INDEX('MunicFlex 26-27'!R$7:R$22,Table5[[#This Row],[Src energy row]])</f>
        <v>5.0599999999999996</v>
      </c>
      <c r="N63" s="152" cm="1">
        <f t="array" ref="N63">INDEX('MunicFlex 26-27'!T$7:T$22,Table5[[#This Row],[Src energy row]])</f>
        <v>12</v>
      </c>
      <c r="O63" s="153" cm="1">
        <f t="array" ref="O63">INDEX('MunicFlex 26-27'!M$29:M$32,Table5[[#This Row],[Src voltage idx]])</f>
        <v>0.45</v>
      </c>
      <c r="P63" s="154" cm="1">
        <f t="array" ref="P63">INDEX('MunicFlex 26-27'!D$29:D$32,Table5[[#This Row],[Src voltage idx]])</f>
        <v>43.99</v>
      </c>
      <c r="Q63" s="154" cm="1">
        <f t="array" ref="Q63">INDEX('MunicFlex 26-27'!F$29:F$32,Table5[[#This Row],[Src voltage idx]])</f>
        <v>53.58</v>
      </c>
      <c r="R63" s="154" cm="1">
        <f t="array" ref="R63">INDEX('MunicFlex 26-27'!H$29:H$32,Table5[[#This Row],[Src voltage idx]])</f>
        <v>0</v>
      </c>
      <c r="S63" s="155" cm="1">
        <f t="array" ref="S63">INDEX('MunicFlex 26-27'!D$38:D$42,Table5[[#This Row],[Src category idx]])</f>
        <v>71.17</v>
      </c>
      <c r="T63" s="155" cm="1">
        <f t="array" ref="T63">INDEX('MunicFlex 26-27'!F$38:F$42,Table5[[#This Row],[Src category idx]])</f>
        <v>13.72</v>
      </c>
      <c r="U63" s="153">
        <f>'MunicFlex 26-27'!$B$52</f>
        <v>5.47</v>
      </c>
      <c r="V63" s="153">
        <f>'MunicFlex 26-27'!$K$38</f>
        <v>35.1</v>
      </c>
      <c r="W63" s="156">
        <f>'MunicFlex 26-27'!$M$38</f>
        <v>0</v>
      </c>
      <c r="X63" s="170" cm="1">
        <f t="array" ref="X63">MATCH(Table5[[#This Row],[Transmission zone]],SUBSTITUTE('MunicFlex 26-27'!$B$7:$B$22,CHAR(10),""),0)+MATCH(Table5[[#This Row],[Voltage]],'MunicFlex 26-27'!$C$7:$C$10,0)-1</f>
        <v>5</v>
      </c>
      <c r="Y63" s="170">
        <f>MATCH(Table5[[#This Row],[Voltage]],'MunicFlex 26-27'!$B$29:$B$32,0)</f>
        <v>1</v>
      </c>
      <c r="Z63" s="170">
        <f>MATCH(Table5[[#This Row],[Customer category]],'MunicFlex 26-27'!$B$38:$B$42,0)</f>
        <v>2</v>
      </c>
    </row>
    <row r="64" spans="1:26" ht="14.4" x14ac:dyDescent="0.3">
      <c r="A64" s="28" t="str">
        <f>Table5[[#This Row],[Tariff]]&amp;Table5[[#This Row],[Transmission zone]]&amp;Table5[[#This Row],[Voltage]]&amp;Table5[[#This Row],[Customer category]]</f>
        <v>Municflex&gt; 300km and ≤ 600km&lt; 500V&gt; 500 kVA &amp; ≤ 1 MVA</v>
      </c>
      <c r="B64" s="28" t="s">
        <v>647</v>
      </c>
      <c r="C64" s="29" t="s">
        <v>648</v>
      </c>
      <c r="D64" s="30" t="s">
        <v>4</v>
      </c>
      <c r="E64" s="31" t="s">
        <v>210</v>
      </c>
      <c r="F64" s="151" cm="1">
        <f t="array" ref="F64">INDEX('MunicFlex 26-27'!D$7:D$22,Table5[[#This Row],[Src energy row]])</f>
        <v>765.2</v>
      </c>
      <c r="G64" s="151" cm="1">
        <f t="array" ref="G64">INDEX('MunicFlex 26-27'!F$7:F$22,Table5[[#This Row],[Src energy row]])</f>
        <v>191.31</v>
      </c>
      <c r="H64" s="151" cm="1">
        <f t="array" ref="H64">INDEX('MunicFlex 26-27'!H$7:H$22,Table5[[#This Row],[Src energy row]])</f>
        <v>127.55</v>
      </c>
      <c r="I64" s="151" cm="1">
        <f t="array" ref="I64">INDEX('MunicFlex 26-27'!J$7:J$22,Table5[[#This Row],[Src energy row]])</f>
        <v>317.58</v>
      </c>
      <c r="J64" s="151" cm="1">
        <f t="array" ref="J64">INDEX('MunicFlex 26-27'!L$7:L$22,Table5[[#This Row],[Src energy row]])</f>
        <v>178.57</v>
      </c>
      <c r="K64" s="151" cm="1">
        <f t="array" ref="K64">INDEX('MunicFlex 26-27'!N$7:N$22,Table5[[#This Row],[Src energy row]])</f>
        <v>127.55</v>
      </c>
      <c r="L64" s="151" cm="1">
        <f t="array" ref="L64">INDEX('MunicFlex 26-27'!P$7:P$22,Table5[[#This Row],[Src energy row]])</f>
        <v>25.4</v>
      </c>
      <c r="M64" s="151" cm="1">
        <f t="array" ref="M64">INDEX('MunicFlex 26-27'!R$7:R$22,Table5[[#This Row],[Src energy row]])</f>
        <v>5.0599999999999996</v>
      </c>
      <c r="N64" s="152" cm="1">
        <f t="array" ref="N64">INDEX('MunicFlex 26-27'!T$7:T$22,Table5[[#This Row],[Src energy row]])</f>
        <v>12</v>
      </c>
      <c r="O64" s="153" cm="1">
        <f t="array" ref="O64">INDEX('MunicFlex 26-27'!M$29:M$32,Table5[[#This Row],[Src voltage idx]])</f>
        <v>0.45</v>
      </c>
      <c r="P64" s="154" cm="1">
        <f t="array" ref="P64">INDEX('MunicFlex 26-27'!D$29:D$32,Table5[[#This Row],[Src voltage idx]])</f>
        <v>43.99</v>
      </c>
      <c r="Q64" s="154" cm="1">
        <f t="array" ref="Q64">INDEX('MunicFlex 26-27'!F$29:F$32,Table5[[#This Row],[Src voltage idx]])</f>
        <v>53.58</v>
      </c>
      <c r="R64" s="154" cm="1">
        <f t="array" ref="R64">INDEX('MunicFlex 26-27'!H$29:H$32,Table5[[#This Row],[Src voltage idx]])</f>
        <v>0</v>
      </c>
      <c r="S64" s="155" cm="1">
        <f t="array" ref="S64">INDEX('MunicFlex 26-27'!D$38:D$42,Table5[[#This Row],[Src category idx]])</f>
        <v>219.79</v>
      </c>
      <c r="T64" s="155" cm="1">
        <f t="array" ref="T64">INDEX('MunicFlex 26-27'!F$38:F$42,Table5[[#This Row],[Src category idx]])</f>
        <v>21.44</v>
      </c>
      <c r="U64" s="153">
        <f>'MunicFlex 26-27'!$B$52</f>
        <v>5.47</v>
      </c>
      <c r="V64" s="153">
        <f>'MunicFlex 26-27'!$K$38</f>
        <v>35.1</v>
      </c>
      <c r="W64" s="156">
        <f>'MunicFlex 26-27'!$M$38</f>
        <v>0</v>
      </c>
      <c r="X64" s="170" cm="1">
        <f t="array" ref="X64">MATCH(Table5[[#This Row],[Transmission zone]],SUBSTITUTE('MunicFlex 26-27'!$B$7:$B$22,CHAR(10),""),0)+MATCH(Table5[[#This Row],[Voltage]],'MunicFlex 26-27'!$C$7:$C$10,0)-1</f>
        <v>5</v>
      </c>
      <c r="Y64" s="170">
        <f>MATCH(Table5[[#This Row],[Voltage]],'MunicFlex 26-27'!$B$29:$B$32,0)</f>
        <v>1</v>
      </c>
      <c r="Z64" s="170">
        <f>MATCH(Table5[[#This Row],[Customer category]],'MunicFlex 26-27'!$B$38:$B$42,0)</f>
        <v>3</v>
      </c>
    </row>
    <row r="65" spans="1:26" ht="14.4" x14ac:dyDescent="0.3">
      <c r="A65" s="28" t="str">
        <f>Table5[[#This Row],[Tariff]]&amp;Table5[[#This Row],[Transmission zone]]&amp;Table5[[#This Row],[Voltage]]&amp;Table5[[#This Row],[Customer category]]</f>
        <v>Municflex&gt; 300km and ≤ 600km&lt; 500V&gt; 1 MVA</v>
      </c>
      <c r="B65" s="28" t="s">
        <v>647</v>
      </c>
      <c r="C65" s="29" t="s">
        <v>648</v>
      </c>
      <c r="D65" s="30" t="s">
        <v>4</v>
      </c>
      <c r="E65" s="31" t="s">
        <v>212</v>
      </c>
      <c r="F65" s="151" cm="1">
        <f t="array" ref="F65">INDEX('MunicFlex 26-27'!D$7:D$22,Table5[[#This Row],[Src energy row]])</f>
        <v>765.2</v>
      </c>
      <c r="G65" s="151" cm="1">
        <f t="array" ref="G65">INDEX('MunicFlex 26-27'!F$7:F$22,Table5[[#This Row],[Src energy row]])</f>
        <v>191.31</v>
      </c>
      <c r="H65" s="151" cm="1">
        <f t="array" ref="H65">INDEX('MunicFlex 26-27'!H$7:H$22,Table5[[#This Row],[Src energy row]])</f>
        <v>127.55</v>
      </c>
      <c r="I65" s="151" cm="1">
        <f t="array" ref="I65">INDEX('MunicFlex 26-27'!J$7:J$22,Table5[[#This Row],[Src energy row]])</f>
        <v>317.58</v>
      </c>
      <c r="J65" s="151" cm="1">
        <f t="array" ref="J65">INDEX('MunicFlex 26-27'!L$7:L$22,Table5[[#This Row],[Src energy row]])</f>
        <v>178.57</v>
      </c>
      <c r="K65" s="151" cm="1">
        <f t="array" ref="K65">INDEX('MunicFlex 26-27'!N$7:N$22,Table5[[#This Row],[Src energy row]])</f>
        <v>127.55</v>
      </c>
      <c r="L65" s="151" cm="1">
        <f t="array" ref="L65">INDEX('MunicFlex 26-27'!P$7:P$22,Table5[[#This Row],[Src energy row]])</f>
        <v>25.4</v>
      </c>
      <c r="M65" s="151" cm="1">
        <f t="array" ref="M65">INDEX('MunicFlex 26-27'!R$7:R$22,Table5[[#This Row],[Src energy row]])</f>
        <v>5.0599999999999996</v>
      </c>
      <c r="N65" s="152" cm="1">
        <f t="array" ref="N65">INDEX('MunicFlex 26-27'!T$7:T$22,Table5[[#This Row],[Src energy row]])</f>
        <v>12</v>
      </c>
      <c r="O65" s="153" cm="1">
        <f t="array" ref="O65">INDEX('MunicFlex 26-27'!M$29:M$32,Table5[[#This Row],[Src voltage idx]])</f>
        <v>0.45</v>
      </c>
      <c r="P65" s="154" cm="1">
        <f t="array" ref="P65">INDEX('MunicFlex 26-27'!D$29:D$32,Table5[[#This Row],[Src voltage idx]])</f>
        <v>43.99</v>
      </c>
      <c r="Q65" s="154" cm="1">
        <f t="array" ref="Q65">INDEX('MunicFlex 26-27'!F$29:F$32,Table5[[#This Row],[Src voltage idx]])</f>
        <v>53.58</v>
      </c>
      <c r="R65" s="154" cm="1">
        <f t="array" ref="R65">INDEX('MunicFlex 26-27'!H$29:H$32,Table5[[#This Row],[Src voltage idx]])</f>
        <v>0</v>
      </c>
      <c r="S65" s="155" cm="1">
        <f t="array" ref="S65">INDEX('MunicFlex 26-27'!D$38:D$42,Table5[[#This Row],[Src category idx]])</f>
        <v>219.79</v>
      </c>
      <c r="T65" s="155" cm="1">
        <f t="array" ref="T65">INDEX('MunicFlex 26-27'!F$38:F$42,Table5[[#This Row],[Src category idx]])</f>
        <v>21.44</v>
      </c>
      <c r="U65" s="153">
        <f>'MunicFlex 26-27'!$B$52</f>
        <v>5.47</v>
      </c>
      <c r="V65" s="153">
        <f>'MunicFlex 26-27'!$K$38</f>
        <v>35.1</v>
      </c>
      <c r="W65" s="156">
        <f>'MunicFlex 26-27'!$M$38</f>
        <v>0</v>
      </c>
      <c r="X65" s="170" cm="1">
        <f t="array" ref="X65">MATCH(Table5[[#This Row],[Transmission zone]],SUBSTITUTE('MunicFlex 26-27'!$B$7:$B$22,CHAR(10),""),0)+MATCH(Table5[[#This Row],[Voltage]],'MunicFlex 26-27'!$C$7:$C$10,0)-1</f>
        <v>5</v>
      </c>
      <c r="Y65" s="170">
        <f>MATCH(Table5[[#This Row],[Voltage]],'MunicFlex 26-27'!$B$29:$B$32,0)</f>
        <v>1</v>
      </c>
      <c r="Z65" s="170">
        <f>MATCH(Table5[[#This Row],[Customer category]],'MunicFlex 26-27'!$B$38:$B$42,0)</f>
        <v>4</v>
      </c>
    </row>
    <row r="66" spans="1:26" ht="14.4" x14ac:dyDescent="0.3">
      <c r="A66" s="28" t="str">
        <f>Table5[[#This Row],[Tariff]]&amp;Table5[[#This Row],[Transmission zone]]&amp;Table5[[#This Row],[Voltage]]&amp;Table5[[#This Row],[Customer category]]</f>
        <v>Municflex&gt; 300km and ≤ 600km&lt; 500VKey customers</v>
      </c>
      <c r="B66" s="28" t="s">
        <v>647</v>
      </c>
      <c r="C66" s="29" t="s">
        <v>648</v>
      </c>
      <c r="D66" s="30" t="s">
        <v>4</v>
      </c>
      <c r="E66" s="31" t="s">
        <v>213</v>
      </c>
      <c r="F66" s="151" cm="1">
        <f t="array" ref="F66">INDEX('MunicFlex 26-27'!D$7:D$22,Table5[[#This Row],[Src energy row]])</f>
        <v>765.2</v>
      </c>
      <c r="G66" s="151" cm="1">
        <f t="array" ref="G66">INDEX('MunicFlex 26-27'!F$7:F$22,Table5[[#This Row],[Src energy row]])</f>
        <v>191.31</v>
      </c>
      <c r="H66" s="151" cm="1">
        <f t="array" ref="H66">INDEX('MunicFlex 26-27'!H$7:H$22,Table5[[#This Row],[Src energy row]])</f>
        <v>127.55</v>
      </c>
      <c r="I66" s="151" cm="1">
        <f t="array" ref="I66">INDEX('MunicFlex 26-27'!J$7:J$22,Table5[[#This Row],[Src energy row]])</f>
        <v>317.58</v>
      </c>
      <c r="J66" s="151" cm="1">
        <f t="array" ref="J66">INDEX('MunicFlex 26-27'!L$7:L$22,Table5[[#This Row],[Src energy row]])</f>
        <v>178.57</v>
      </c>
      <c r="K66" s="151" cm="1">
        <f t="array" ref="K66">INDEX('MunicFlex 26-27'!N$7:N$22,Table5[[#This Row],[Src energy row]])</f>
        <v>127.55</v>
      </c>
      <c r="L66" s="151" cm="1">
        <f t="array" ref="L66">INDEX('MunicFlex 26-27'!P$7:P$22,Table5[[#This Row],[Src energy row]])</f>
        <v>25.4</v>
      </c>
      <c r="M66" s="151" cm="1">
        <f t="array" ref="M66">INDEX('MunicFlex 26-27'!R$7:R$22,Table5[[#This Row],[Src energy row]])</f>
        <v>5.0599999999999996</v>
      </c>
      <c r="N66" s="152" cm="1">
        <f t="array" ref="N66">INDEX('MunicFlex 26-27'!T$7:T$22,Table5[[#This Row],[Src energy row]])</f>
        <v>12</v>
      </c>
      <c r="O66" s="153" cm="1">
        <f t="array" ref="O66">INDEX('MunicFlex 26-27'!M$29:M$32,Table5[[#This Row],[Src voltage idx]])</f>
        <v>0.45</v>
      </c>
      <c r="P66" s="154" cm="1">
        <f t="array" ref="P66">INDEX('MunicFlex 26-27'!D$29:D$32,Table5[[#This Row],[Src voltage idx]])</f>
        <v>43.99</v>
      </c>
      <c r="Q66" s="154" cm="1">
        <f t="array" ref="Q66">INDEX('MunicFlex 26-27'!F$29:F$32,Table5[[#This Row],[Src voltage idx]])</f>
        <v>53.58</v>
      </c>
      <c r="R66" s="154" cm="1">
        <f t="array" ref="R66">INDEX('MunicFlex 26-27'!H$29:H$32,Table5[[#This Row],[Src voltage idx]])</f>
        <v>0</v>
      </c>
      <c r="S66" s="155" cm="1">
        <f t="array" ref="S66">INDEX('MunicFlex 26-27'!D$38:D$42,Table5[[#This Row],[Src category idx]])</f>
        <v>1238.27</v>
      </c>
      <c r="T66" s="155" cm="1">
        <f t="array" ref="T66">INDEX('MunicFlex 26-27'!F$38:F$42,Table5[[#This Row],[Src category idx]])</f>
        <v>21.44</v>
      </c>
      <c r="U66" s="153">
        <f>'MunicFlex 26-27'!$B$52</f>
        <v>5.47</v>
      </c>
      <c r="V66" s="153">
        <f>'MunicFlex 26-27'!$K$38</f>
        <v>35.1</v>
      </c>
      <c r="W66" s="156">
        <f>'MunicFlex 26-27'!$M$38</f>
        <v>0</v>
      </c>
      <c r="X66" s="170" cm="1">
        <f t="array" ref="X66">MATCH(Table5[[#This Row],[Transmission zone]],SUBSTITUTE('MunicFlex 26-27'!$B$7:$B$22,CHAR(10),""),0)+MATCH(Table5[[#This Row],[Voltage]],'MunicFlex 26-27'!$C$7:$C$10,0)-1</f>
        <v>5</v>
      </c>
      <c r="Y66" s="170">
        <f>MATCH(Table5[[#This Row],[Voltage]],'MunicFlex 26-27'!$B$29:$B$32,0)</f>
        <v>1</v>
      </c>
      <c r="Z66" s="170">
        <f>MATCH(Table5[[#This Row],[Customer category]],'MunicFlex 26-27'!$B$38:$B$42,0)</f>
        <v>5</v>
      </c>
    </row>
    <row r="67" spans="1:26" ht="14.4" x14ac:dyDescent="0.3">
      <c r="A67" s="28" t="str">
        <f>Table5[[#This Row],[Tariff]]&amp;Table5[[#This Row],[Transmission zone]]&amp;Table5[[#This Row],[Voltage]]&amp;Table5[[#This Row],[Customer category]]</f>
        <v>Municflex&gt; 300km and ≤ 600km&gt; 132kV*≤ 100 kVA</v>
      </c>
      <c r="B67" s="28" t="s">
        <v>647</v>
      </c>
      <c r="C67" s="29" t="s">
        <v>648</v>
      </c>
      <c r="D67" s="30" t="s">
        <v>29</v>
      </c>
      <c r="E67" s="31" t="s">
        <v>204</v>
      </c>
      <c r="F67" s="151" cm="1">
        <f t="array" ref="F67">INDEX('MunicFlex 26-27'!D$7:D$22,Table5[[#This Row],[Src energy row]])</f>
        <v>640.77</v>
      </c>
      <c r="G67" s="151" cm="1">
        <f t="array" ref="G67">INDEX('MunicFlex 26-27'!F$7:F$22,Table5[[#This Row],[Src energy row]])</f>
        <v>160.19</v>
      </c>
      <c r="H67" s="151" cm="1">
        <f t="array" ref="H67">INDEX('MunicFlex 26-27'!H$7:H$22,Table5[[#This Row],[Src energy row]])</f>
        <v>106.79</v>
      </c>
      <c r="I67" s="151" cm="1">
        <f t="array" ref="I67">INDEX('MunicFlex 26-27'!J$7:J$22,Table5[[#This Row],[Src energy row]])</f>
        <v>265.92</v>
      </c>
      <c r="J67" s="151" cm="1">
        <f t="array" ref="J67">INDEX('MunicFlex 26-27'!L$7:L$22,Table5[[#This Row],[Src energy row]])</f>
        <v>149.52000000000001</v>
      </c>
      <c r="K67" s="151" cm="1">
        <f t="array" ref="K67">INDEX('MunicFlex 26-27'!N$7:N$22,Table5[[#This Row],[Src energy row]])</f>
        <v>106.79</v>
      </c>
      <c r="L67" s="151" cm="1">
        <f t="array" ref="L67">INDEX('MunicFlex 26-27'!P$7:P$22,Table5[[#This Row],[Src energy row]])</f>
        <v>21.27</v>
      </c>
      <c r="M67" s="151" cm="1">
        <f t="array" ref="M67">INDEX('MunicFlex 26-27'!R$7:R$22,Table5[[#This Row],[Src energy row]])</f>
        <v>10.85</v>
      </c>
      <c r="N67" s="152" cm="1">
        <f t="array" ref="N67">INDEX('MunicFlex 26-27'!T$7:T$22,Table5[[#This Row],[Src energy row]])</f>
        <v>18.27</v>
      </c>
      <c r="O67" s="153" cm="1">
        <f t="array" ref="O67">INDEX('MunicFlex 26-27'!M$29:M$32,Table5[[#This Row],[Src voltage idx]])</f>
        <v>0.38</v>
      </c>
      <c r="P67" s="154" cm="1">
        <f t="array" ref="P67">INDEX('MunicFlex 26-27'!D$29:D$32,Table5[[#This Row],[Src voltage idx]])</f>
        <v>0</v>
      </c>
      <c r="Q67" s="154" cm="1">
        <f t="array" ref="Q67">INDEX('MunicFlex 26-27'!F$29:F$32,Table5[[#This Row],[Src voltage idx]])</f>
        <v>0</v>
      </c>
      <c r="R67" s="154" cm="1">
        <f t="array" ref="R67">INDEX('MunicFlex 26-27'!H$29:H$32,Table5[[#This Row],[Src voltage idx]])</f>
        <v>2.4300000000000002</v>
      </c>
      <c r="S67" s="155" cm="1">
        <f t="array" ref="S67">INDEX('MunicFlex 26-27'!D$38:D$42,Table5[[#This Row],[Src category idx]])</f>
        <v>15.22</v>
      </c>
      <c r="T67" s="155" cm="1">
        <f t="array" ref="T67">INDEX('MunicFlex 26-27'!F$38:F$42,Table5[[#This Row],[Src category idx]])</f>
        <v>0.82</v>
      </c>
      <c r="U67" s="153">
        <f>'MunicFlex 26-27'!$B$52</f>
        <v>5.47</v>
      </c>
      <c r="V67" s="153">
        <f>'MunicFlex 26-27'!$K$38</f>
        <v>35.1</v>
      </c>
      <c r="W67" s="156">
        <f>'MunicFlex 26-27'!$M$38</f>
        <v>0</v>
      </c>
      <c r="X67" s="170" cm="1">
        <f t="array" ref="X67">MATCH(Table5[[#This Row],[Transmission zone]],SUBSTITUTE('MunicFlex 26-27'!$B$7:$B$22,CHAR(10),""),0)+MATCH(Table5[[#This Row],[Voltage]],'MunicFlex 26-27'!$C$7:$C$10,0)-1</f>
        <v>8</v>
      </c>
      <c r="Y67" s="170">
        <f>MATCH(Table5[[#This Row],[Voltage]],'MunicFlex 26-27'!$B$29:$B$32,0)</f>
        <v>4</v>
      </c>
      <c r="Z67" s="170">
        <f>MATCH(Table5[[#This Row],[Customer category]],'MunicFlex 26-27'!$B$38:$B$42,0)</f>
        <v>1</v>
      </c>
    </row>
    <row r="68" spans="1:26" ht="14.4" x14ac:dyDescent="0.3">
      <c r="A68" s="28" t="str">
        <f>Table5[[#This Row],[Tariff]]&amp;Table5[[#This Row],[Transmission zone]]&amp;Table5[[#This Row],[Voltage]]&amp;Table5[[#This Row],[Customer category]]</f>
        <v>Municflex&gt; 300km and ≤ 600km&gt; 132kV*&gt; 100 kVA &amp; ≤ 500 kVA</v>
      </c>
      <c r="B68" s="28" t="s">
        <v>647</v>
      </c>
      <c r="C68" s="29" t="s">
        <v>648</v>
      </c>
      <c r="D68" s="30" t="s">
        <v>29</v>
      </c>
      <c r="E68" s="31" t="s">
        <v>207</v>
      </c>
      <c r="F68" s="151" cm="1">
        <f t="array" ref="F68">INDEX('MunicFlex 26-27'!D$7:D$22,Table5[[#This Row],[Src energy row]])</f>
        <v>640.77</v>
      </c>
      <c r="G68" s="151" cm="1">
        <f t="array" ref="G68">INDEX('MunicFlex 26-27'!F$7:F$22,Table5[[#This Row],[Src energy row]])</f>
        <v>160.19</v>
      </c>
      <c r="H68" s="151" cm="1">
        <f t="array" ref="H68">INDEX('MunicFlex 26-27'!H$7:H$22,Table5[[#This Row],[Src energy row]])</f>
        <v>106.79</v>
      </c>
      <c r="I68" s="151" cm="1">
        <f t="array" ref="I68">INDEX('MunicFlex 26-27'!J$7:J$22,Table5[[#This Row],[Src energy row]])</f>
        <v>265.92</v>
      </c>
      <c r="J68" s="151" cm="1">
        <f t="array" ref="J68">INDEX('MunicFlex 26-27'!L$7:L$22,Table5[[#This Row],[Src energy row]])</f>
        <v>149.52000000000001</v>
      </c>
      <c r="K68" s="151" cm="1">
        <f t="array" ref="K68">INDEX('MunicFlex 26-27'!N$7:N$22,Table5[[#This Row],[Src energy row]])</f>
        <v>106.79</v>
      </c>
      <c r="L68" s="151" cm="1">
        <f t="array" ref="L68">INDEX('MunicFlex 26-27'!P$7:P$22,Table5[[#This Row],[Src energy row]])</f>
        <v>21.27</v>
      </c>
      <c r="M68" s="151" cm="1">
        <f t="array" ref="M68">INDEX('MunicFlex 26-27'!R$7:R$22,Table5[[#This Row],[Src energy row]])</f>
        <v>10.85</v>
      </c>
      <c r="N68" s="152" cm="1">
        <f t="array" ref="N68">INDEX('MunicFlex 26-27'!T$7:T$22,Table5[[#This Row],[Src energy row]])</f>
        <v>18.27</v>
      </c>
      <c r="O68" s="153" cm="1">
        <f t="array" ref="O68">INDEX('MunicFlex 26-27'!M$29:M$32,Table5[[#This Row],[Src voltage idx]])</f>
        <v>0.38</v>
      </c>
      <c r="P68" s="154" cm="1">
        <f t="array" ref="P68">INDEX('MunicFlex 26-27'!D$29:D$32,Table5[[#This Row],[Src voltage idx]])</f>
        <v>0</v>
      </c>
      <c r="Q68" s="154" cm="1">
        <f t="array" ref="Q68">INDEX('MunicFlex 26-27'!F$29:F$32,Table5[[#This Row],[Src voltage idx]])</f>
        <v>0</v>
      </c>
      <c r="R68" s="154" cm="1">
        <f t="array" ref="R68">INDEX('MunicFlex 26-27'!H$29:H$32,Table5[[#This Row],[Src voltage idx]])</f>
        <v>2.4300000000000002</v>
      </c>
      <c r="S68" s="155" cm="1">
        <f t="array" ref="S68">INDEX('MunicFlex 26-27'!D$38:D$42,Table5[[#This Row],[Src category idx]])</f>
        <v>71.17</v>
      </c>
      <c r="T68" s="155" cm="1">
        <f t="array" ref="T68">INDEX('MunicFlex 26-27'!F$38:F$42,Table5[[#This Row],[Src category idx]])</f>
        <v>13.72</v>
      </c>
      <c r="U68" s="153">
        <f>'MunicFlex 26-27'!$B$52</f>
        <v>5.47</v>
      </c>
      <c r="V68" s="153">
        <f>'MunicFlex 26-27'!$K$38</f>
        <v>35.1</v>
      </c>
      <c r="W68" s="156">
        <f>'MunicFlex 26-27'!$M$38</f>
        <v>0</v>
      </c>
      <c r="X68" s="170" cm="1">
        <f t="array" ref="X68">MATCH(Table5[[#This Row],[Transmission zone]],SUBSTITUTE('MunicFlex 26-27'!$B$7:$B$22,CHAR(10),""),0)+MATCH(Table5[[#This Row],[Voltage]],'MunicFlex 26-27'!$C$7:$C$10,0)-1</f>
        <v>8</v>
      </c>
      <c r="Y68" s="170">
        <f>MATCH(Table5[[#This Row],[Voltage]],'MunicFlex 26-27'!$B$29:$B$32,0)</f>
        <v>4</v>
      </c>
      <c r="Z68" s="170">
        <f>MATCH(Table5[[#This Row],[Customer category]],'MunicFlex 26-27'!$B$38:$B$42,0)</f>
        <v>2</v>
      </c>
    </row>
    <row r="69" spans="1:26" ht="14.4" x14ac:dyDescent="0.3">
      <c r="A69" s="28" t="str">
        <f>Table5[[#This Row],[Tariff]]&amp;Table5[[#This Row],[Transmission zone]]&amp;Table5[[#This Row],[Voltage]]&amp;Table5[[#This Row],[Customer category]]</f>
        <v>Municflex&gt; 300km and ≤ 600km&gt; 132kV*&gt; 500 kVA &amp; ≤ 1 MVA</v>
      </c>
      <c r="B69" s="28" t="s">
        <v>647</v>
      </c>
      <c r="C69" s="29" t="s">
        <v>648</v>
      </c>
      <c r="D69" s="30" t="s">
        <v>29</v>
      </c>
      <c r="E69" s="31" t="s">
        <v>210</v>
      </c>
      <c r="F69" s="151" cm="1">
        <f t="array" ref="F69">INDEX('MunicFlex 26-27'!D$7:D$22,Table5[[#This Row],[Src energy row]])</f>
        <v>640.77</v>
      </c>
      <c r="G69" s="151" cm="1">
        <f t="array" ref="G69">INDEX('MunicFlex 26-27'!F$7:F$22,Table5[[#This Row],[Src energy row]])</f>
        <v>160.19</v>
      </c>
      <c r="H69" s="151" cm="1">
        <f t="array" ref="H69">INDEX('MunicFlex 26-27'!H$7:H$22,Table5[[#This Row],[Src energy row]])</f>
        <v>106.79</v>
      </c>
      <c r="I69" s="151" cm="1">
        <f t="array" ref="I69">INDEX('MunicFlex 26-27'!J$7:J$22,Table5[[#This Row],[Src energy row]])</f>
        <v>265.92</v>
      </c>
      <c r="J69" s="151" cm="1">
        <f t="array" ref="J69">INDEX('MunicFlex 26-27'!L$7:L$22,Table5[[#This Row],[Src energy row]])</f>
        <v>149.52000000000001</v>
      </c>
      <c r="K69" s="151" cm="1">
        <f t="array" ref="K69">INDEX('MunicFlex 26-27'!N$7:N$22,Table5[[#This Row],[Src energy row]])</f>
        <v>106.79</v>
      </c>
      <c r="L69" s="151" cm="1">
        <f t="array" ref="L69">INDEX('MunicFlex 26-27'!P$7:P$22,Table5[[#This Row],[Src energy row]])</f>
        <v>21.27</v>
      </c>
      <c r="M69" s="151" cm="1">
        <f t="array" ref="M69">INDEX('MunicFlex 26-27'!R$7:R$22,Table5[[#This Row],[Src energy row]])</f>
        <v>10.85</v>
      </c>
      <c r="N69" s="152" cm="1">
        <f t="array" ref="N69">INDEX('MunicFlex 26-27'!T$7:T$22,Table5[[#This Row],[Src energy row]])</f>
        <v>18.27</v>
      </c>
      <c r="O69" s="153" cm="1">
        <f t="array" ref="O69">INDEX('MunicFlex 26-27'!M$29:M$32,Table5[[#This Row],[Src voltage idx]])</f>
        <v>0.38</v>
      </c>
      <c r="P69" s="154" cm="1">
        <f t="array" ref="P69">INDEX('MunicFlex 26-27'!D$29:D$32,Table5[[#This Row],[Src voltage idx]])</f>
        <v>0</v>
      </c>
      <c r="Q69" s="154" cm="1">
        <f t="array" ref="Q69">INDEX('MunicFlex 26-27'!F$29:F$32,Table5[[#This Row],[Src voltage idx]])</f>
        <v>0</v>
      </c>
      <c r="R69" s="154" cm="1">
        <f t="array" ref="R69">INDEX('MunicFlex 26-27'!H$29:H$32,Table5[[#This Row],[Src voltage idx]])</f>
        <v>2.4300000000000002</v>
      </c>
      <c r="S69" s="155" cm="1">
        <f t="array" ref="S69">INDEX('MunicFlex 26-27'!D$38:D$42,Table5[[#This Row],[Src category idx]])</f>
        <v>219.79</v>
      </c>
      <c r="T69" s="155" cm="1">
        <f t="array" ref="T69">INDEX('MunicFlex 26-27'!F$38:F$42,Table5[[#This Row],[Src category idx]])</f>
        <v>21.44</v>
      </c>
      <c r="U69" s="153">
        <f>'MunicFlex 26-27'!$B$52</f>
        <v>5.47</v>
      </c>
      <c r="V69" s="153">
        <f>'MunicFlex 26-27'!$K$38</f>
        <v>35.1</v>
      </c>
      <c r="W69" s="156">
        <f>'MunicFlex 26-27'!$M$38</f>
        <v>0</v>
      </c>
      <c r="X69" s="170" cm="1">
        <f t="array" ref="X69">MATCH(Table5[[#This Row],[Transmission zone]],SUBSTITUTE('MunicFlex 26-27'!$B$7:$B$22,CHAR(10),""),0)+MATCH(Table5[[#This Row],[Voltage]],'MunicFlex 26-27'!$C$7:$C$10,0)-1</f>
        <v>8</v>
      </c>
      <c r="Y69" s="170">
        <f>MATCH(Table5[[#This Row],[Voltage]],'MunicFlex 26-27'!$B$29:$B$32,0)</f>
        <v>4</v>
      </c>
      <c r="Z69" s="170">
        <f>MATCH(Table5[[#This Row],[Customer category]],'MunicFlex 26-27'!$B$38:$B$42,0)</f>
        <v>3</v>
      </c>
    </row>
    <row r="70" spans="1:26" ht="14.4" x14ac:dyDescent="0.3">
      <c r="A70" s="28" t="str">
        <f>Table5[[#This Row],[Tariff]]&amp;Table5[[#This Row],[Transmission zone]]&amp;Table5[[#This Row],[Voltage]]&amp;Table5[[#This Row],[Customer category]]</f>
        <v>Municflex&gt; 300km and ≤ 600km&gt; 132kV*&gt; 1 MVA</v>
      </c>
      <c r="B70" s="28" t="s">
        <v>647</v>
      </c>
      <c r="C70" s="29" t="s">
        <v>648</v>
      </c>
      <c r="D70" s="30" t="s">
        <v>29</v>
      </c>
      <c r="E70" s="31" t="s">
        <v>212</v>
      </c>
      <c r="F70" s="151" cm="1">
        <f t="array" ref="F70">INDEX('MunicFlex 26-27'!D$7:D$22,Table5[[#This Row],[Src energy row]])</f>
        <v>640.77</v>
      </c>
      <c r="G70" s="151" cm="1">
        <f t="array" ref="G70">INDEX('MunicFlex 26-27'!F$7:F$22,Table5[[#This Row],[Src energy row]])</f>
        <v>160.19</v>
      </c>
      <c r="H70" s="151" cm="1">
        <f t="array" ref="H70">INDEX('MunicFlex 26-27'!H$7:H$22,Table5[[#This Row],[Src energy row]])</f>
        <v>106.79</v>
      </c>
      <c r="I70" s="151" cm="1">
        <f t="array" ref="I70">INDEX('MunicFlex 26-27'!J$7:J$22,Table5[[#This Row],[Src energy row]])</f>
        <v>265.92</v>
      </c>
      <c r="J70" s="151" cm="1">
        <f t="array" ref="J70">INDEX('MunicFlex 26-27'!L$7:L$22,Table5[[#This Row],[Src energy row]])</f>
        <v>149.52000000000001</v>
      </c>
      <c r="K70" s="151" cm="1">
        <f t="array" ref="K70">INDEX('MunicFlex 26-27'!N$7:N$22,Table5[[#This Row],[Src energy row]])</f>
        <v>106.79</v>
      </c>
      <c r="L70" s="151" cm="1">
        <f t="array" ref="L70">INDEX('MunicFlex 26-27'!P$7:P$22,Table5[[#This Row],[Src energy row]])</f>
        <v>21.27</v>
      </c>
      <c r="M70" s="151" cm="1">
        <f t="array" ref="M70">INDEX('MunicFlex 26-27'!R$7:R$22,Table5[[#This Row],[Src energy row]])</f>
        <v>10.85</v>
      </c>
      <c r="N70" s="152" cm="1">
        <f t="array" ref="N70">INDEX('MunicFlex 26-27'!T$7:T$22,Table5[[#This Row],[Src energy row]])</f>
        <v>18.27</v>
      </c>
      <c r="O70" s="153" cm="1">
        <f t="array" ref="O70">INDEX('MunicFlex 26-27'!M$29:M$32,Table5[[#This Row],[Src voltage idx]])</f>
        <v>0.38</v>
      </c>
      <c r="P70" s="154" cm="1">
        <f t="array" ref="P70">INDEX('MunicFlex 26-27'!D$29:D$32,Table5[[#This Row],[Src voltage idx]])</f>
        <v>0</v>
      </c>
      <c r="Q70" s="154" cm="1">
        <f t="array" ref="Q70">INDEX('MunicFlex 26-27'!F$29:F$32,Table5[[#This Row],[Src voltage idx]])</f>
        <v>0</v>
      </c>
      <c r="R70" s="154" cm="1">
        <f t="array" ref="R70">INDEX('MunicFlex 26-27'!H$29:H$32,Table5[[#This Row],[Src voltage idx]])</f>
        <v>2.4300000000000002</v>
      </c>
      <c r="S70" s="155" cm="1">
        <f t="array" ref="S70">INDEX('MunicFlex 26-27'!D$38:D$42,Table5[[#This Row],[Src category idx]])</f>
        <v>219.79</v>
      </c>
      <c r="T70" s="155" cm="1">
        <f t="array" ref="T70">INDEX('MunicFlex 26-27'!F$38:F$42,Table5[[#This Row],[Src category idx]])</f>
        <v>21.44</v>
      </c>
      <c r="U70" s="153">
        <f>'MunicFlex 26-27'!$B$52</f>
        <v>5.47</v>
      </c>
      <c r="V70" s="153">
        <f>'MunicFlex 26-27'!$K$38</f>
        <v>35.1</v>
      </c>
      <c r="W70" s="156">
        <f>'MunicFlex 26-27'!$M$38</f>
        <v>0</v>
      </c>
      <c r="X70" s="170" cm="1">
        <f t="array" ref="X70">MATCH(Table5[[#This Row],[Transmission zone]],SUBSTITUTE('MunicFlex 26-27'!$B$7:$B$22,CHAR(10),""),0)+MATCH(Table5[[#This Row],[Voltage]],'MunicFlex 26-27'!$C$7:$C$10,0)-1</f>
        <v>8</v>
      </c>
      <c r="Y70" s="170">
        <f>MATCH(Table5[[#This Row],[Voltage]],'MunicFlex 26-27'!$B$29:$B$32,0)</f>
        <v>4</v>
      </c>
      <c r="Z70" s="170">
        <f>MATCH(Table5[[#This Row],[Customer category]],'MunicFlex 26-27'!$B$38:$B$42,0)</f>
        <v>4</v>
      </c>
    </row>
    <row r="71" spans="1:26" ht="14.4" x14ac:dyDescent="0.3">
      <c r="A71" s="28" t="str">
        <f>Table5[[#This Row],[Tariff]]&amp;Table5[[#This Row],[Transmission zone]]&amp;Table5[[#This Row],[Voltage]]&amp;Table5[[#This Row],[Customer category]]</f>
        <v>Municflex&gt; 300km and ≤ 600km&gt; 132kV*Key customers</v>
      </c>
      <c r="B71" s="28" t="s">
        <v>647</v>
      </c>
      <c r="C71" s="29" t="s">
        <v>648</v>
      </c>
      <c r="D71" s="30" t="s">
        <v>29</v>
      </c>
      <c r="E71" s="31" t="s">
        <v>213</v>
      </c>
      <c r="F71" s="151" cm="1">
        <f t="array" ref="F71">INDEX('MunicFlex 26-27'!D$7:D$22,Table5[[#This Row],[Src energy row]])</f>
        <v>640.77</v>
      </c>
      <c r="G71" s="151" cm="1">
        <f t="array" ref="G71">INDEX('MunicFlex 26-27'!F$7:F$22,Table5[[#This Row],[Src energy row]])</f>
        <v>160.19</v>
      </c>
      <c r="H71" s="151" cm="1">
        <f t="array" ref="H71">INDEX('MunicFlex 26-27'!H$7:H$22,Table5[[#This Row],[Src energy row]])</f>
        <v>106.79</v>
      </c>
      <c r="I71" s="151" cm="1">
        <f t="array" ref="I71">INDEX('MunicFlex 26-27'!J$7:J$22,Table5[[#This Row],[Src energy row]])</f>
        <v>265.92</v>
      </c>
      <c r="J71" s="151" cm="1">
        <f t="array" ref="J71">INDEX('MunicFlex 26-27'!L$7:L$22,Table5[[#This Row],[Src energy row]])</f>
        <v>149.52000000000001</v>
      </c>
      <c r="K71" s="151" cm="1">
        <f t="array" ref="K71">INDEX('MunicFlex 26-27'!N$7:N$22,Table5[[#This Row],[Src energy row]])</f>
        <v>106.79</v>
      </c>
      <c r="L71" s="151" cm="1">
        <f t="array" ref="L71">INDEX('MunicFlex 26-27'!P$7:P$22,Table5[[#This Row],[Src energy row]])</f>
        <v>21.27</v>
      </c>
      <c r="M71" s="151" cm="1">
        <f t="array" ref="M71">INDEX('MunicFlex 26-27'!R$7:R$22,Table5[[#This Row],[Src energy row]])</f>
        <v>10.85</v>
      </c>
      <c r="N71" s="152" cm="1">
        <f t="array" ref="N71">INDEX('MunicFlex 26-27'!T$7:T$22,Table5[[#This Row],[Src energy row]])</f>
        <v>18.27</v>
      </c>
      <c r="O71" s="153" cm="1">
        <f t="array" ref="O71">INDEX('MunicFlex 26-27'!M$29:M$32,Table5[[#This Row],[Src voltage idx]])</f>
        <v>0.38</v>
      </c>
      <c r="P71" s="154" cm="1">
        <f t="array" ref="P71">INDEX('MunicFlex 26-27'!D$29:D$32,Table5[[#This Row],[Src voltage idx]])</f>
        <v>0</v>
      </c>
      <c r="Q71" s="154" cm="1">
        <f t="array" ref="Q71">INDEX('MunicFlex 26-27'!F$29:F$32,Table5[[#This Row],[Src voltage idx]])</f>
        <v>0</v>
      </c>
      <c r="R71" s="154" cm="1">
        <f t="array" ref="R71">INDEX('MunicFlex 26-27'!H$29:H$32,Table5[[#This Row],[Src voltage idx]])</f>
        <v>2.4300000000000002</v>
      </c>
      <c r="S71" s="155" cm="1">
        <f t="array" ref="S71">INDEX('MunicFlex 26-27'!D$38:D$42,Table5[[#This Row],[Src category idx]])</f>
        <v>1238.27</v>
      </c>
      <c r="T71" s="155" cm="1">
        <f t="array" ref="T71">INDEX('MunicFlex 26-27'!F$38:F$42,Table5[[#This Row],[Src category idx]])</f>
        <v>21.44</v>
      </c>
      <c r="U71" s="153">
        <f>'MunicFlex 26-27'!$B$52</f>
        <v>5.47</v>
      </c>
      <c r="V71" s="153">
        <f>'MunicFlex 26-27'!$K$38</f>
        <v>35.1</v>
      </c>
      <c r="W71" s="156">
        <f>'MunicFlex 26-27'!$M$38</f>
        <v>0</v>
      </c>
      <c r="X71" s="170" cm="1">
        <f t="array" ref="X71">MATCH(Table5[[#This Row],[Transmission zone]],SUBSTITUTE('MunicFlex 26-27'!$B$7:$B$22,CHAR(10),""),0)+MATCH(Table5[[#This Row],[Voltage]],'MunicFlex 26-27'!$C$7:$C$10,0)-1</f>
        <v>8</v>
      </c>
      <c r="Y71" s="170">
        <f>MATCH(Table5[[#This Row],[Voltage]],'MunicFlex 26-27'!$B$29:$B$32,0)</f>
        <v>4</v>
      </c>
      <c r="Z71" s="170">
        <f>MATCH(Table5[[#This Row],[Customer category]],'MunicFlex 26-27'!$B$38:$B$42,0)</f>
        <v>5</v>
      </c>
    </row>
    <row r="72" spans="1:26" ht="14.4" x14ac:dyDescent="0.3">
      <c r="A72" s="28" t="str">
        <f>Table5[[#This Row],[Tariff]]&amp;Table5[[#This Row],[Transmission zone]]&amp;Table5[[#This Row],[Voltage]]&amp;Table5[[#This Row],[Customer category]]</f>
        <v>Municflex&gt; 300km and ≤ 600km≥ 500V &amp; &lt; 66kV≤ 100 kVA</v>
      </c>
      <c r="B72" s="28" t="s">
        <v>647</v>
      </c>
      <c r="C72" s="29" t="s">
        <v>648</v>
      </c>
      <c r="D72" s="30" t="s">
        <v>13</v>
      </c>
      <c r="E72" s="31" t="s">
        <v>204</v>
      </c>
      <c r="F72" s="151" cm="1">
        <f t="array" ref="F72">INDEX('MunicFlex 26-27'!D$7:D$22,Table5[[#This Row],[Src energy row]])</f>
        <v>741.59</v>
      </c>
      <c r="G72" s="151" cm="1">
        <f t="array" ref="G72">INDEX('MunicFlex 26-27'!F$7:F$22,Table5[[#This Row],[Src energy row]])</f>
        <v>185.41</v>
      </c>
      <c r="H72" s="151" cm="1">
        <f t="array" ref="H72">INDEX('MunicFlex 26-27'!H$7:H$22,Table5[[#This Row],[Src energy row]])</f>
        <v>123.62</v>
      </c>
      <c r="I72" s="151" cm="1">
        <f t="array" ref="I72">INDEX('MunicFlex 26-27'!J$7:J$22,Table5[[#This Row],[Src energy row]])</f>
        <v>307.76</v>
      </c>
      <c r="J72" s="151" cm="1">
        <f t="array" ref="J72">INDEX('MunicFlex 26-27'!L$7:L$22,Table5[[#This Row],[Src energy row]])</f>
        <v>173.05</v>
      </c>
      <c r="K72" s="151" cm="1">
        <f t="array" ref="K72">INDEX('MunicFlex 26-27'!N$7:N$22,Table5[[#This Row],[Src energy row]])</f>
        <v>123.62</v>
      </c>
      <c r="L72" s="151" cm="1">
        <f t="array" ref="L72">INDEX('MunicFlex 26-27'!P$7:P$22,Table5[[#This Row],[Src energy row]])</f>
        <v>24.63</v>
      </c>
      <c r="M72" s="151" cm="1">
        <f t="array" ref="M72">INDEX('MunicFlex 26-27'!R$7:R$22,Table5[[#This Row],[Src energy row]])</f>
        <v>11.72</v>
      </c>
      <c r="N72" s="152" cm="1">
        <f t="array" ref="N72">INDEX('MunicFlex 26-27'!T$7:T$22,Table5[[#This Row],[Src energy row]])</f>
        <v>11.49</v>
      </c>
      <c r="O72" s="153" cm="1">
        <f t="array" ref="O72">INDEX('MunicFlex 26-27'!M$29:M$32,Table5[[#This Row],[Src voltage idx]])</f>
        <v>0.44</v>
      </c>
      <c r="P72" s="154" cm="1">
        <f t="array" ref="P72">INDEX('MunicFlex 26-27'!D$29:D$32,Table5[[#This Row],[Src voltage idx]])</f>
        <v>40.299999999999997</v>
      </c>
      <c r="Q72" s="154" cm="1">
        <f t="array" ref="Q72">INDEX('MunicFlex 26-27'!F$29:F$32,Table5[[#This Row],[Src voltage idx]])</f>
        <v>26.89</v>
      </c>
      <c r="R72" s="154" cm="1">
        <f t="array" ref="R72">INDEX('MunicFlex 26-27'!H$29:H$32,Table5[[#This Row],[Src voltage idx]])</f>
        <v>0</v>
      </c>
      <c r="S72" s="155" cm="1">
        <f t="array" ref="S72">INDEX('MunicFlex 26-27'!D$38:D$42,Table5[[#This Row],[Src category idx]])</f>
        <v>15.22</v>
      </c>
      <c r="T72" s="155" cm="1">
        <f t="array" ref="T72">INDEX('MunicFlex 26-27'!F$38:F$42,Table5[[#This Row],[Src category idx]])</f>
        <v>0.82</v>
      </c>
      <c r="U72" s="153">
        <f>'MunicFlex 26-27'!$B$52</f>
        <v>5.47</v>
      </c>
      <c r="V72" s="153">
        <f>'MunicFlex 26-27'!$K$38</f>
        <v>35.1</v>
      </c>
      <c r="W72" s="156">
        <f>'MunicFlex 26-27'!$M$38</f>
        <v>0</v>
      </c>
      <c r="X72" s="170" cm="1">
        <f t="array" ref="X72">MATCH(Table5[[#This Row],[Transmission zone]],SUBSTITUTE('MunicFlex 26-27'!$B$7:$B$22,CHAR(10),""),0)+MATCH(Table5[[#This Row],[Voltage]],'MunicFlex 26-27'!$C$7:$C$10,0)-1</f>
        <v>6</v>
      </c>
      <c r="Y72" s="170">
        <f>MATCH(Table5[[#This Row],[Voltage]],'MunicFlex 26-27'!$B$29:$B$32,0)</f>
        <v>2</v>
      </c>
      <c r="Z72" s="170">
        <f>MATCH(Table5[[#This Row],[Customer category]],'MunicFlex 26-27'!$B$38:$B$42,0)</f>
        <v>1</v>
      </c>
    </row>
    <row r="73" spans="1:26" ht="14.4" x14ac:dyDescent="0.3">
      <c r="A73" s="28" t="str">
        <f>Table5[[#This Row],[Tariff]]&amp;Table5[[#This Row],[Transmission zone]]&amp;Table5[[#This Row],[Voltage]]&amp;Table5[[#This Row],[Customer category]]</f>
        <v>Municflex&gt; 300km and ≤ 600km≥ 500V &amp; &lt; 66kV&gt; 100 kVA &amp; ≤ 500 kVA</v>
      </c>
      <c r="B73" s="28" t="s">
        <v>647</v>
      </c>
      <c r="C73" s="29" t="s">
        <v>648</v>
      </c>
      <c r="D73" s="30" t="s">
        <v>13</v>
      </c>
      <c r="E73" s="31" t="s">
        <v>207</v>
      </c>
      <c r="F73" s="151" cm="1">
        <f t="array" ref="F73">INDEX('MunicFlex 26-27'!D$7:D$22,Table5[[#This Row],[Src energy row]])</f>
        <v>741.59</v>
      </c>
      <c r="G73" s="151" cm="1">
        <f t="array" ref="G73">INDEX('MunicFlex 26-27'!F$7:F$22,Table5[[#This Row],[Src energy row]])</f>
        <v>185.41</v>
      </c>
      <c r="H73" s="151" cm="1">
        <f t="array" ref="H73">INDEX('MunicFlex 26-27'!H$7:H$22,Table5[[#This Row],[Src energy row]])</f>
        <v>123.62</v>
      </c>
      <c r="I73" s="151" cm="1">
        <f t="array" ref="I73">INDEX('MunicFlex 26-27'!J$7:J$22,Table5[[#This Row],[Src energy row]])</f>
        <v>307.76</v>
      </c>
      <c r="J73" s="151" cm="1">
        <f t="array" ref="J73">INDEX('MunicFlex 26-27'!L$7:L$22,Table5[[#This Row],[Src energy row]])</f>
        <v>173.05</v>
      </c>
      <c r="K73" s="151" cm="1">
        <f t="array" ref="K73">INDEX('MunicFlex 26-27'!N$7:N$22,Table5[[#This Row],[Src energy row]])</f>
        <v>123.62</v>
      </c>
      <c r="L73" s="151" cm="1">
        <f t="array" ref="L73">INDEX('MunicFlex 26-27'!P$7:P$22,Table5[[#This Row],[Src energy row]])</f>
        <v>24.63</v>
      </c>
      <c r="M73" s="151" cm="1">
        <f t="array" ref="M73">INDEX('MunicFlex 26-27'!R$7:R$22,Table5[[#This Row],[Src energy row]])</f>
        <v>11.72</v>
      </c>
      <c r="N73" s="152" cm="1">
        <f t="array" ref="N73">INDEX('MunicFlex 26-27'!T$7:T$22,Table5[[#This Row],[Src energy row]])</f>
        <v>11.49</v>
      </c>
      <c r="O73" s="153" cm="1">
        <f t="array" ref="O73">INDEX('MunicFlex 26-27'!M$29:M$32,Table5[[#This Row],[Src voltage idx]])</f>
        <v>0.44</v>
      </c>
      <c r="P73" s="154" cm="1">
        <f t="array" ref="P73">INDEX('MunicFlex 26-27'!D$29:D$32,Table5[[#This Row],[Src voltage idx]])</f>
        <v>40.299999999999997</v>
      </c>
      <c r="Q73" s="154" cm="1">
        <f t="array" ref="Q73">INDEX('MunicFlex 26-27'!F$29:F$32,Table5[[#This Row],[Src voltage idx]])</f>
        <v>26.89</v>
      </c>
      <c r="R73" s="154" cm="1">
        <f t="array" ref="R73">INDEX('MunicFlex 26-27'!H$29:H$32,Table5[[#This Row],[Src voltage idx]])</f>
        <v>0</v>
      </c>
      <c r="S73" s="155" cm="1">
        <f t="array" ref="S73">INDEX('MunicFlex 26-27'!D$38:D$42,Table5[[#This Row],[Src category idx]])</f>
        <v>71.17</v>
      </c>
      <c r="T73" s="155" cm="1">
        <f t="array" ref="T73">INDEX('MunicFlex 26-27'!F$38:F$42,Table5[[#This Row],[Src category idx]])</f>
        <v>13.72</v>
      </c>
      <c r="U73" s="153">
        <f>'MunicFlex 26-27'!$B$52</f>
        <v>5.47</v>
      </c>
      <c r="V73" s="153">
        <f>'MunicFlex 26-27'!$K$38</f>
        <v>35.1</v>
      </c>
      <c r="W73" s="156">
        <f>'MunicFlex 26-27'!$M$38</f>
        <v>0</v>
      </c>
      <c r="X73" s="170" cm="1">
        <f t="array" ref="X73">MATCH(Table5[[#This Row],[Transmission zone]],SUBSTITUTE('MunicFlex 26-27'!$B$7:$B$22,CHAR(10),""),0)+MATCH(Table5[[#This Row],[Voltage]],'MunicFlex 26-27'!$C$7:$C$10,0)-1</f>
        <v>6</v>
      </c>
      <c r="Y73" s="170">
        <f>MATCH(Table5[[#This Row],[Voltage]],'MunicFlex 26-27'!$B$29:$B$32,0)</f>
        <v>2</v>
      </c>
      <c r="Z73" s="170">
        <f>MATCH(Table5[[#This Row],[Customer category]],'MunicFlex 26-27'!$B$38:$B$42,0)</f>
        <v>2</v>
      </c>
    </row>
    <row r="74" spans="1:26" ht="14.4" x14ac:dyDescent="0.3">
      <c r="A74" s="28" t="str">
        <f>Table5[[#This Row],[Tariff]]&amp;Table5[[#This Row],[Transmission zone]]&amp;Table5[[#This Row],[Voltage]]&amp;Table5[[#This Row],[Customer category]]</f>
        <v>Municflex&gt; 300km and ≤ 600km≥ 500V &amp; &lt; 66kV&gt; 500 kVA &amp; ≤ 1 MVA</v>
      </c>
      <c r="B74" s="28" t="s">
        <v>647</v>
      </c>
      <c r="C74" s="29" t="s">
        <v>648</v>
      </c>
      <c r="D74" s="30" t="s">
        <v>13</v>
      </c>
      <c r="E74" s="31" t="s">
        <v>210</v>
      </c>
      <c r="F74" s="151" cm="1">
        <f t="array" ref="F74">INDEX('MunicFlex 26-27'!D$7:D$22,Table5[[#This Row],[Src energy row]])</f>
        <v>741.59</v>
      </c>
      <c r="G74" s="151" cm="1">
        <f t="array" ref="G74">INDEX('MunicFlex 26-27'!F$7:F$22,Table5[[#This Row],[Src energy row]])</f>
        <v>185.41</v>
      </c>
      <c r="H74" s="151" cm="1">
        <f t="array" ref="H74">INDEX('MunicFlex 26-27'!H$7:H$22,Table5[[#This Row],[Src energy row]])</f>
        <v>123.62</v>
      </c>
      <c r="I74" s="151" cm="1">
        <f t="array" ref="I74">INDEX('MunicFlex 26-27'!J$7:J$22,Table5[[#This Row],[Src energy row]])</f>
        <v>307.76</v>
      </c>
      <c r="J74" s="151" cm="1">
        <f t="array" ref="J74">INDEX('MunicFlex 26-27'!L$7:L$22,Table5[[#This Row],[Src energy row]])</f>
        <v>173.05</v>
      </c>
      <c r="K74" s="151" cm="1">
        <f t="array" ref="K74">INDEX('MunicFlex 26-27'!N$7:N$22,Table5[[#This Row],[Src energy row]])</f>
        <v>123.62</v>
      </c>
      <c r="L74" s="151" cm="1">
        <f t="array" ref="L74">INDEX('MunicFlex 26-27'!P$7:P$22,Table5[[#This Row],[Src energy row]])</f>
        <v>24.63</v>
      </c>
      <c r="M74" s="151" cm="1">
        <f t="array" ref="M74">INDEX('MunicFlex 26-27'!R$7:R$22,Table5[[#This Row],[Src energy row]])</f>
        <v>11.72</v>
      </c>
      <c r="N74" s="152" cm="1">
        <f t="array" ref="N74">INDEX('MunicFlex 26-27'!T$7:T$22,Table5[[#This Row],[Src energy row]])</f>
        <v>11.49</v>
      </c>
      <c r="O74" s="153" cm="1">
        <f t="array" ref="O74">INDEX('MunicFlex 26-27'!M$29:M$32,Table5[[#This Row],[Src voltage idx]])</f>
        <v>0.44</v>
      </c>
      <c r="P74" s="154" cm="1">
        <f t="array" ref="P74">INDEX('MunicFlex 26-27'!D$29:D$32,Table5[[#This Row],[Src voltage idx]])</f>
        <v>40.299999999999997</v>
      </c>
      <c r="Q74" s="154" cm="1">
        <f t="array" ref="Q74">INDEX('MunicFlex 26-27'!F$29:F$32,Table5[[#This Row],[Src voltage idx]])</f>
        <v>26.89</v>
      </c>
      <c r="R74" s="154" cm="1">
        <f t="array" ref="R74">INDEX('MunicFlex 26-27'!H$29:H$32,Table5[[#This Row],[Src voltage idx]])</f>
        <v>0</v>
      </c>
      <c r="S74" s="155" cm="1">
        <f t="array" ref="S74">INDEX('MunicFlex 26-27'!D$38:D$42,Table5[[#This Row],[Src category idx]])</f>
        <v>219.79</v>
      </c>
      <c r="T74" s="155" cm="1">
        <f t="array" ref="T74">INDEX('MunicFlex 26-27'!F$38:F$42,Table5[[#This Row],[Src category idx]])</f>
        <v>21.44</v>
      </c>
      <c r="U74" s="153">
        <f>'MunicFlex 26-27'!$B$52</f>
        <v>5.47</v>
      </c>
      <c r="V74" s="153">
        <f>'MunicFlex 26-27'!$K$38</f>
        <v>35.1</v>
      </c>
      <c r="W74" s="156">
        <f>'MunicFlex 26-27'!$M$38</f>
        <v>0</v>
      </c>
      <c r="X74" s="170" cm="1">
        <f t="array" ref="X74">MATCH(Table5[[#This Row],[Transmission zone]],SUBSTITUTE('MunicFlex 26-27'!$B$7:$B$22,CHAR(10),""),0)+MATCH(Table5[[#This Row],[Voltage]],'MunicFlex 26-27'!$C$7:$C$10,0)-1</f>
        <v>6</v>
      </c>
      <c r="Y74" s="170">
        <f>MATCH(Table5[[#This Row],[Voltage]],'MunicFlex 26-27'!$B$29:$B$32,0)</f>
        <v>2</v>
      </c>
      <c r="Z74" s="170">
        <f>MATCH(Table5[[#This Row],[Customer category]],'MunicFlex 26-27'!$B$38:$B$42,0)</f>
        <v>3</v>
      </c>
    </row>
    <row r="75" spans="1:26" ht="14.4" x14ac:dyDescent="0.3">
      <c r="A75" s="28" t="str">
        <f>Table5[[#This Row],[Tariff]]&amp;Table5[[#This Row],[Transmission zone]]&amp;Table5[[#This Row],[Voltage]]&amp;Table5[[#This Row],[Customer category]]</f>
        <v>Municflex&gt; 300km and ≤ 600km≥ 500V &amp; &lt; 66kV&gt; 1 MVA</v>
      </c>
      <c r="B75" s="28" t="s">
        <v>647</v>
      </c>
      <c r="C75" s="29" t="s">
        <v>648</v>
      </c>
      <c r="D75" s="30" t="s">
        <v>13</v>
      </c>
      <c r="E75" s="31" t="s">
        <v>212</v>
      </c>
      <c r="F75" s="151" cm="1">
        <f t="array" ref="F75">INDEX('MunicFlex 26-27'!D$7:D$22,Table5[[#This Row],[Src energy row]])</f>
        <v>741.59</v>
      </c>
      <c r="G75" s="151" cm="1">
        <f t="array" ref="G75">INDEX('MunicFlex 26-27'!F$7:F$22,Table5[[#This Row],[Src energy row]])</f>
        <v>185.41</v>
      </c>
      <c r="H75" s="151" cm="1">
        <f t="array" ref="H75">INDEX('MunicFlex 26-27'!H$7:H$22,Table5[[#This Row],[Src energy row]])</f>
        <v>123.62</v>
      </c>
      <c r="I75" s="151" cm="1">
        <f t="array" ref="I75">INDEX('MunicFlex 26-27'!J$7:J$22,Table5[[#This Row],[Src energy row]])</f>
        <v>307.76</v>
      </c>
      <c r="J75" s="151" cm="1">
        <f t="array" ref="J75">INDEX('MunicFlex 26-27'!L$7:L$22,Table5[[#This Row],[Src energy row]])</f>
        <v>173.05</v>
      </c>
      <c r="K75" s="151" cm="1">
        <f t="array" ref="K75">INDEX('MunicFlex 26-27'!N$7:N$22,Table5[[#This Row],[Src energy row]])</f>
        <v>123.62</v>
      </c>
      <c r="L75" s="151" cm="1">
        <f t="array" ref="L75">INDEX('MunicFlex 26-27'!P$7:P$22,Table5[[#This Row],[Src energy row]])</f>
        <v>24.63</v>
      </c>
      <c r="M75" s="151" cm="1">
        <f t="array" ref="M75">INDEX('MunicFlex 26-27'!R$7:R$22,Table5[[#This Row],[Src energy row]])</f>
        <v>11.72</v>
      </c>
      <c r="N75" s="152" cm="1">
        <f t="array" ref="N75">INDEX('MunicFlex 26-27'!T$7:T$22,Table5[[#This Row],[Src energy row]])</f>
        <v>11.49</v>
      </c>
      <c r="O75" s="153" cm="1">
        <f t="array" ref="O75">INDEX('MunicFlex 26-27'!M$29:M$32,Table5[[#This Row],[Src voltage idx]])</f>
        <v>0.44</v>
      </c>
      <c r="P75" s="154" cm="1">
        <f t="array" ref="P75">INDEX('MunicFlex 26-27'!D$29:D$32,Table5[[#This Row],[Src voltage idx]])</f>
        <v>40.299999999999997</v>
      </c>
      <c r="Q75" s="154" cm="1">
        <f t="array" ref="Q75">INDEX('MunicFlex 26-27'!F$29:F$32,Table5[[#This Row],[Src voltage idx]])</f>
        <v>26.89</v>
      </c>
      <c r="R75" s="154" cm="1">
        <f t="array" ref="R75">INDEX('MunicFlex 26-27'!H$29:H$32,Table5[[#This Row],[Src voltage idx]])</f>
        <v>0</v>
      </c>
      <c r="S75" s="155" cm="1">
        <f t="array" ref="S75">INDEX('MunicFlex 26-27'!D$38:D$42,Table5[[#This Row],[Src category idx]])</f>
        <v>219.79</v>
      </c>
      <c r="T75" s="155" cm="1">
        <f t="array" ref="T75">INDEX('MunicFlex 26-27'!F$38:F$42,Table5[[#This Row],[Src category idx]])</f>
        <v>21.44</v>
      </c>
      <c r="U75" s="153">
        <f>'MunicFlex 26-27'!$B$52</f>
        <v>5.47</v>
      </c>
      <c r="V75" s="153">
        <f>'MunicFlex 26-27'!$K$38</f>
        <v>35.1</v>
      </c>
      <c r="W75" s="156">
        <f>'MunicFlex 26-27'!$M$38</f>
        <v>0</v>
      </c>
      <c r="X75" s="170" cm="1">
        <f t="array" ref="X75">MATCH(Table5[[#This Row],[Transmission zone]],SUBSTITUTE('MunicFlex 26-27'!$B$7:$B$22,CHAR(10),""),0)+MATCH(Table5[[#This Row],[Voltage]],'MunicFlex 26-27'!$C$7:$C$10,0)-1</f>
        <v>6</v>
      </c>
      <c r="Y75" s="170">
        <f>MATCH(Table5[[#This Row],[Voltage]],'MunicFlex 26-27'!$B$29:$B$32,0)</f>
        <v>2</v>
      </c>
      <c r="Z75" s="170">
        <f>MATCH(Table5[[#This Row],[Customer category]],'MunicFlex 26-27'!$B$38:$B$42,0)</f>
        <v>4</v>
      </c>
    </row>
    <row r="76" spans="1:26" ht="14.4" x14ac:dyDescent="0.3">
      <c r="A76" s="28" t="str">
        <f>Table5[[#This Row],[Tariff]]&amp;Table5[[#This Row],[Transmission zone]]&amp;Table5[[#This Row],[Voltage]]&amp;Table5[[#This Row],[Customer category]]</f>
        <v>Municflex&gt; 300km and ≤ 600km≥ 500V &amp; &lt; 66kVKey customers</v>
      </c>
      <c r="B76" s="28" t="s">
        <v>647</v>
      </c>
      <c r="C76" s="29" t="s">
        <v>648</v>
      </c>
      <c r="D76" s="30" t="s">
        <v>13</v>
      </c>
      <c r="E76" s="31" t="s">
        <v>213</v>
      </c>
      <c r="F76" s="151" cm="1">
        <f t="array" ref="F76">INDEX('MunicFlex 26-27'!D$7:D$22,Table5[[#This Row],[Src energy row]])</f>
        <v>741.59</v>
      </c>
      <c r="G76" s="151" cm="1">
        <f t="array" ref="G76">INDEX('MunicFlex 26-27'!F$7:F$22,Table5[[#This Row],[Src energy row]])</f>
        <v>185.41</v>
      </c>
      <c r="H76" s="151" cm="1">
        <f t="array" ref="H76">INDEX('MunicFlex 26-27'!H$7:H$22,Table5[[#This Row],[Src energy row]])</f>
        <v>123.62</v>
      </c>
      <c r="I76" s="151" cm="1">
        <f t="array" ref="I76">INDEX('MunicFlex 26-27'!J$7:J$22,Table5[[#This Row],[Src energy row]])</f>
        <v>307.76</v>
      </c>
      <c r="J76" s="151" cm="1">
        <f t="array" ref="J76">INDEX('MunicFlex 26-27'!L$7:L$22,Table5[[#This Row],[Src energy row]])</f>
        <v>173.05</v>
      </c>
      <c r="K76" s="151" cm="1">
        <f t="array" ref="K76">INDEX('MunicFlex 26-27'!N$7:N$22,Table5[[#This Row],[Src energy row]])</f>
        <v>123.62</v>
      </c>
      <c r="L76" s="151" cm="1">
        <f t="array" ref="L76">INDEX('MunicFlex 26-27'!P$7:P$22,Table5[[#This Row],[Src energy row]])</f>
        <v>24.63</v>
      </c>
      <c r="M76" s="151" cm="1">
        <f t="array" ref="M76">INDEX('MunicFlex 26-27'!R$7:R$22,Table5[[#This Row],[Src energy row]])</f>
        <v>11.72</v>
      </c>
      <c r="N76" s="152" cm="1">
        <f t="array" ref="N76">INDEX('MunicFlex 26-27'!T$7:T$22,Table5[[#This Row],[Src energy row]])</f>
        <v>11.49</v>
      </c>
      <c r="O76" s="153" cm="1">
        <f t="array" ref="O76">INDEX('MunicFlex 26-27'!M$29:M$32,Table5[[#This Row],[Src voltage idx]])</f>
        <v>0.44</v>
      </c>
      <c r="P76" s="154" cm="1">
        <f t="array" ref="P76">INDEX('MunicFlex 26-27'!D$29:D$32,Table5[[#This Row],[Src voltage idx]])</f>
        <v>40.299999999999997</v>
      </c>
      <c r="Q76" s="154" cm="1">
        <f t="array" ref="Q76">INDEX('MunicFlex 26-27'!F$29:F$32,Table5[[#This Row],[Src voltage idx]])</f>
        <v>26.89</v>
      </c>
      <c r="R76" s="154" cm="1">
        <f t="array" ref="R76">INDEX('MunicFlex 26-27'!H$29:H$32,Table5[[#This Row],[Src voltage idx]])</f>
        <v>0</v>
      </c>
      <c r="S76" s="155" cm="1">
        <f t="array" ref="S76">INDEX('MunicFlex 26-27'!D$38:D$42,Table5[[#This Row],[Src category idx]])</f>
        <v>1238.27</v>
      </c>
      <c r="T76" s="155" cm="1">
        <f t="array" ref="T76">INDEX('MunicFlex 26-27'!F$38:F$42,Table5[[#This Row],[Src category idx]])</f>
        <v>21.44</v>
      </c>
      <c r="U76" s="153">
        <f>'MunicFlex 26-27'!$B$52</f>
        <v>5.47</v>
      </c>
      <c r="V76" s="153">
        <f>'MunicFlex 26-27'!$K$38</f>
        <v>35.1</v>
      </c>
      <c r="W76" s="156">
        <f>'MunicFlex 26-27'!$M$38</f>
        <v>0</v>
      </c>
      <c r="X76" s="170" cm="1">
        <f t="array" ref="X76">MATCH(Table5[[#This Row],[Transmission zone]],SUBSTITUTE('MunicFlex 26-27'!$B$7:$B$22,CHAR(10),""),0)+MATCH(Table5[[#This Row],[Voltage]],'MunicFlex 26-27'!$C$7:$C$10,0)-1</f>
        <v>6</v>
      </c>
      <c r="Y76" s="170">
        <f>MATCH(Table5[[#This Row],[Voltage]],'MunicFlex 26-27'!$B$29:$B$32,0)</f>
        <v>2</v>
      </c>
      <c r="Z76" s="170">
        <f>MATCH(Table5[[#This Row],[Customer category]],'MunicFlex 26-27'!$B$38:$B$42,0)</f>
        <v>5</v>
      </c>
    </row>
    <row r="77" spans="1:26" ht="14.4" x14ac:dyDescent="0.3">
      <c r="A77" s="28" t="str">
        <f>Table5[[#This Row],[Tariff]]&amp;Table5[[#This Row],[Transmission zone]]&amp;Table5[[#This Row],[Voltage]]&amp;Table5[[#This Row],[Customer category]]</f>
        <v>Municflex&gt; 300km and ≤ 600km≥ 66kV &amp; ≤ 132kV≤ 100 kVA</v>
      </c>
      <c r="B77" s="28" t="s">
        <v>647</v>
      </c>
      <c r="C77" s="29" t="s">
        <v>648</v>
      </c>
      <c r="D77" s="30" t="s">
        <v>21</v>
      </c>
      <c r="E77" s="31" t="s">
        <v>204</v>
      </c>
      <c r="F77" s="151" cm="1">
        <f t="array" ref="F77">INDEX('MunicFlex 26-27'!D$7:D$22,Table5[[#This Row],[Src energy row]])</f>
        <v>687.16</v>
      </c>
      <c r="G77" s="151" cm="1">
        <f t="array" ref="G77">INDEX('MunicFlex 26-27'!F$7:F$22,Table5[[#This Row],[Src energy row]])</f>
        <v>171.8</v>
      </c>
      <c r="H77" s="151" cm="1">
        <f t="array" ref="H77">INDEX('MunicFlex 26-27'!H$7:H$22,Table5[[#This Row],[Src energy row]])</f>
        <v>114.53</v>
      </c>
      <c r="I77" s="151" cm="1">
        <f t="array" ref="I77">INDEX('MunicFlex 26-27'!J$7:J$22,Table5[[#This Row],[Src energy row]])</f>
        <v>285.17</v>
      </c>
      <c r="J77" s="151" cm="1">
        <f t="array" ref="J77">INDEX('MunicFlex 26-27'!L$7:L$22,Table5[[#This Row],[Src energy row]])</f>
        <v>160.34</v>
      </c>
      <c r="K77" s="151" cm="1">
        <f t="array" ref="K77">INDEX('MunicFlex 26-27'!N$7:N$22,Table5[[#This Row],[Src energy row]])</f>
        <v>114.53</v>
      </c>
      <c r="L77" s="151" cm="1">
        <f t="array" ref="L77">INDEX('MunicFlex 26-27'!P$7:P$22,Table5[[#This Row],[Src energy row]])</f>
        <v>22.82</v>
      </c>
      <c r="M77" s="151" cm="1">
        <f t="array" ref="M77">INDEX('MunicFlex 26-27'!R$7:R$22,Table5[[#This Row],[Src energy row]])</f>
        <v>9.82</v>
      </c>
      <c r="N77" s="152" cm="1">
        <f t="array" ref="N77">INDEX('MunicFlex 26-27'!T$7:T$22,Table5[[#This Row],[Src energy row]])</f>
        <v>10.46</v>
      </c>
      <c r="O77" s="153" cm="1">
        <f t="array" ref="O77">INDEX('MunicFlex 26-27'!M$29:M$32,Table5[[#This Row],[Src voltage idx]])</f>
        <v>0.4</v>
      </c>
      <c r="P77" s="154" cm="1">
        <f t="array" ref="P77">INDEX('MunicFlex 26-27'!D$29:D$32,Table5[[#This Row],[Src voltage idx]])</f>
        <v>17.7</v>
      </c>
      <c r="Q77" s="154" cm="1">
        <f t="array" ref="Q77">INDEX('MunicFlex 26-27'!F$29:F$32,Table5[[#This Row],[Src voltage idx]])</f>
        <v>10.46</v>
      </c>
      <c r="R77" s="154" cm="1">
        <f t="array" ref="R77">INDEX('MunicFlex 26-27'!H$29:H$32,Table5[[#This Row],[Src voltage idx]])</f>
        <v>2.4300000000000002</v>
      </c>
      <c r="S77" s="155" cm="1">
        <f t="array" ref="S77">INDEX('MunicFlex 26-27'!D$38:D$42,Table5[[#This Row],[Src category idx]])</f>
        <v>15.22</v>
      </c>
      <c r="T77" s="155" cm="1">
        <f t="array" ref="T77">INDEX('MunicFlex 26-27'!F$38:F$42,Table5[[#This Row],[Src category idx]])</f>
        <v>0.82</v>
      </c>
      <c r="U77" s="153">
        <f>'MunicFlex 26-27'!$B$52</f>
        <v>5.47</v>
      </c>
      <c r="V77" s="153">
        <f>'MunicFlex 26-27'!$K$38</f>
        <v>35.1</v>
      </c>
      <c r="W77" s="156">
        <f>'MunicFlex 26-27'!$M$38</f>
        <v>0</v>
      </c>
      <c r="X77" s="170" cm="1">
        <f t="array" ref="X77">MATCH(Table5[[#This Row],[Transmission zone]],SUBSTITUTE('MunicFlex 26-27'!$B$7:$B$22,CHAR(10),""),0)+MATCH(Table5[[#This Row],[Voltage]],'MunicFlex 26-27'!$C$7:$C$10,0)-1</f>
        <v>7</v>
      </c>
      <c r="Y77" s="170">
        <f>MATCH(Table5[[#This Row],[Voltage]],'MunicFlex 26-27'!$B$29:$B$32,0)</f>
        <v>3</v>
      </c>
      <c r="Z77" s="170">
        <f>MATCH(Table5[[#This Row],[Customer category]],'MunicFlex 26-27'!$B$38:$B$42,0)</f>
        <v>1</v>
      </c>
    </row>
    <row r="78" spans="1:26" ht="14.4" x14ac:dyDescent="0.3">
      <c r="A78" s="28" t="str">
        <f>Table5[[#This Row],[Tariff]]&amp;Table5[[#This Row],[Transmission zone]]&amp;Table5[[#This Row],[Voltage]]&amp;Table5[[#This Row],[Customer category]]</f>
        <v>Municflex&gt; 300km and ≤ 600km≥ 66kV &amp; ≤ 132kV&gt; 100 kVA &amp; ≤ 500 kVA</v>
      </c>
      <c r="B78" s="28" t="s">
        <v>647</v>
      </c>
      <c r="C78" s="29" t="s">
        <v>648</v>
      </c>
      <c r="D78" s="30" t="s">
        <v>21</v>
      </c>
      <c r="E78" s="31" t="s">
        <v>207</v>
      </c>
      <c r="F78" s="151" cm="1">
        <f t="array" ref="F78">INDEX('MunicFlex 26-27'!D$7:D$22,Table5[[#This Row],[Src energy row]])</f>
        <v>687.16</v>
      </c>
      <c r="G78" s="151" cm="1">
        <f t="array" ref="G78">INDEX('MunicFlex 26-27'!F$7:F$22,Table5[[#This Row],[Src energy row]])</f>
        <v>171.8</v>
      </c>
      <c r="H78" s="151" cm="1">
        <f t="array" ref="H78">INDEX('MunicFlex 26-27'!H$7:H$22,Table5[[#This Row],[Src energy row]])</f>
        <v>114.53</v>
      </c>
      <c r="I78" s="151" cm="1">
        <f t="array" ref="I78">INDEX('MunicFlex 26-27'!J$7:J$22,Table5[[#This Row],[Src energy row]])</f>
        <v>285.17</v>
      </c>
      <c r="J78" s="151" cm="1">
        <f t="array" ref="J78">INDEX('MunicFlex 26-27'!L$7:L$22,Table5[[#This Row],[Src energy row]])</f>
        <v>160.34</v>
      </c>
      <c r="K78" s="151" cm="1">
        <f t="array" ref="K78">INDEX('MunicFlex 26-27'!N$7:N$22,Table5[[#This Row],[Src energy row]])</f>
        <v>114.53</v>
      </c>
      <c r="L78" s="151" cm="1">
        <f t="array" ref="L78">INDEX('MunicFlex 26-27'!P$7:P$22,Table5[[#This Row],[Src energy row]])</f>
        <v>22.82</v>
      </c>
      <c r="M78" s="151" cm="1">
        <f t="array" ref="M78">INDEX('MunicFlex 26-27'!R$7:R$22,Table5[[#This Row],[Src energy row]])</f>
        <v>9.82</v>
      </c>
      <c r="N78" s="152" cm="1">
        <f t="array" ref="N78">INDEX('MunicFlex 26-27'!T$7:T$22,Table5[[#This Row],[Src energy row]])</f>
        <v>10.46</v>
      </c>
      <c r="O78" s="153" cm="1">
        <f t="array" ref="O78">INDEX('MunicFlex 26-27'!M$29:M$32,Table5[[#This Row],[Src voltage idx]])</f>
        <v>0.4</v>
      </c>
      <c r="P78" s="154" cm="1">
        <f t="array" ref="P78">INDEX('MunicFlex 26-27'!D$29:D$32,Table5[[#This Row],[Src voltage idx]])</f>
        <v>17.7</v>
      </c>
      <c r="Q78" s="154" cm="1">
        <f t="array" ref="Q78">INDEX('MunicFlex 26-27'!F$29:F$32,Table5[[#This Row],[Src voltage idx]])</f>
        <v>10.46</v>
      </c>
      <c r="R78" s="154" cm="1">
        <f t="array" ref="R78">INDEX('MunicFlex 26-27'!H$29:H$32,Table5[[#This Row],[Src voltage idx]])</f>
        <v>2.4300000000000002</v>
      </c>
      <c r="S78" s="155" cm="1">
        <f t="array" ref="S78">INDEX('MunicFlex 26-27'!D$38:D$42,Table5[[#This Row],[Src category idx]])</f>
        <v>71.17</v>
      </c>
      <c r="T78" s="155" cm="1">
        <f t="array" ref="T78">INDEX('MunicFlex 26-27'!F$38:F$42,Table5[[#This Row],[Src category idx]])</f>
        <v>13.72</v>
      </c>
      <c r="U78" s="153">
        <f>'MunicFlex 26-27'!$B$52</f>
        <v>5.47</v>
      </c>
      <c r="V78" s="153">
        <f>'MunicFlex 26-27'!$K$38</f>
        <v>35.1</v>
      </c>
      <c r="W78" s="156">
        <f>'MunicFlex 26-27'!$M$38</f>
        <v>0</v>
      </c>
      <c r="X78" s="170" cm="1">
        <f t="array" ref="X78">MATCH(Table5[[#This Row],[Transmission zone]],SUBSTITUTE('MunicFlex 26-27'!$B$7:$B$22,CHAR(10),""),0)+MATCH(Table5[[#This Row],[Voltage]],'MunicFlex 26-27'!$C$7:$C$10,0)-1</f>
        <v>7</v>
      </c>
      <c r="Y78" s="170">
        <f>MATCH(Table5[[#This Row],[Voltage]],'MunicFlex 26-27'!$B$29:$B$32,0)</f>
        <v>3</v>
      </c>
      <c r="Z78" s="170">
        <f>MATCH(Table5[[#This Row],[Customer category]],'MunicFlex 26-27'!$B$38:$B$42,0)</f>
        <v>2</v>
      </c>
    </row>
    <row r="79" spans="1:26" ht="14.4" x14ac:dyDescent="0.3">
      <c r="A79" s="28" t="str">
        <f>Table5[[#This Row],[Tariff]]&amp;Table5[[#This Row],[Transmission zone]]&amp;Table5[[#This Row],[Voltage]]&amp;Table5[[#This Row],[Customer category]]</f>
        <v>Municflex&gt; 300km and ≤ 600km≥ 66kV &amp; ≤ 132kV&gt; 500 kVA &amp; ≤ 1 MVA</v>
      </c>
      <c r="B79" s="28" t="s">
        <v>647</v>
      </c>
      <c r="C79" s="29" t="s">
        <v>648</v>
      </c>
      <c r="D79" s="30" t="s">
        <v>21</v>
      </c>
      <c r="E79" s="31" t="s">
        <v>210</v>
      </c>
      <c r="F79" s="151" cm="1">
        <f t="array" ref="F79">INDEX('MunicFlex 26-27'!D$7:D$22,Table5[[#This Row],[Src energy row]])</f>
        <v>687.16</v>
      </c>
      <c r="G79" s="151" cm="1">
        <f t="array" ref="G79">INDEX('MunicFlex 26-27'!F$7:F$22,Table5[[#This Row],[Src energy row]])</f>
        <v>171.8</v>
      </c>
      <c r="H79" s="151" cm="1">
        <f t="array" ref="H79">INDEX('MunicFlex 26-27'!H$7:H$22,Table5[[#This Row],[Src energy row]])</f>
        <v>114.53</v>
      </c>
      <c r="I79" s="151" cm="1">
        <f t="array" ref="I79">INDEX('MunicFlex 26-27'!J$7:J$22,Table5[[#This Row],[Src energy row]])</f>
        <v>285.17</v>
      </c>
      <c r="J79" s="151" cm="1">
        <f t="array" ref="J79">INDEX('MunicFlex 26-27'!L$7:L$22,Table5[[#This Row],[Src energy row]])</f>
        <v>160.34</v>
      </c>
      <c r="K79" s="151" cm="1">
        <f t="array" ref="K79">INDEX('MunicFlex 26-27'!N$7:N$22,Table5[[#This Row],[Src energy row]])</f>
        <v>114.53</v>
      </c>
      <c r="L79" s="151" cm="1">
        <f t="array" ref="L79">INDEX('MunicFlex 26-27'!P$7:P$22,Table5[[#This Row],[Src energy row]])</f>
        <v>22.82</v>
      </c>
      <c r="M79" s="151" cm="1">
        <f t="array" ref="M79">INDEX('MunicFlex 26-27'!R$7:R$22,Table5[[#This Row],[Src energy row]])</f>
        <v>9.82</v>
      </c>
      <c r="N79" s="152" cm="1">
        <f t="array" ref="N79">INDEX('MunicFlex 26-27'!T$7:T$22,Table5[[#This Row],[Src energy row]])</f>
        <v>10.46</v>
      </c>
      <c r="O79" s="153" cm="1">
        <f t="array" ref="O79">INDEX('MunicFlex 26-27'!M$29:M$32,Table5[[#This Row],[Src voltage idx]])</f>
        <v>0.4</v>
      </c>
      <c r="P79" s="154" cm="1">
        <f t="array" ref="P79">INDEX('MunicFlex 26-27'!D$29:D$32,Table5[[#This Row],[Src voltage idx]])</f>
        <v>17.7</v>
      </c>
      <c r="Q79" s="154" cm="1">
        <f t="array" ref="Q79">INDEX('MunicFlex 26-27'!F$29:F$32,Table5[[#This Row],[Src voltage idx]])</f>
        <v>10.46</v>
      </c>
      <c r="R79" s="154" cm="1">
        <f t="array" ref="R79">INDEX('MunicFlex 26-27'!H$29:H$32,Table5[[#This Row],[Src voltage idx]])</f>
        <v>2.4300000000000002</v>
      </c>
      <c r="S79" s="155" cm="1">
        <f t="array" ref="S79">INDEX('MunicFlex 26-27'!D$38:D$42,Table5[[#This Row],[Src category idx]])</f>
        <v>219.79</v>
      </c>
      <c r="T79" s="155" cm="1">
        <f t="array" ref="T79">INDEX('MunicFlex 26-27'!F$38:F$42,Table5[[#This Row],[Src category idx]])</f>
        <v>21.44</v>
      </c>
      <c r="U79" s="153">
        <f>'MunicFlex 26-27'!$B$52</f>
        <v>5.47</v>
      </c>
      <c r="V79" s="153">
        <f>'MunicFlex 26-27'!$K$38</f>
        <v>35.1</v>
      </c>
      <c r="W79" s="156">
        <f>'MunicFlex 26-27'!$M$38</f>
        <v>0</v>
      </c>
      <c r="X79" s="170" cm="1">
        <f t="array" ref="X79">MATCH(Table5[[#This Row],[Transmission zone]],SUBSTITUTE('MunicFlex 26-27'!$B$7:$B$22,CHAR(10),""),0)+MATCH(Table5[[#This Row],[Voltage]],'MunicFlex 26-27'!$C$7:$C$10,0)-1</f>
        <v>7</v>
      </c>
      <c r="Y79" s="170">
        <f>MATCH(Table5[[#This Row],[Voltage]],'MunicFlex 26-27'!$B$29:$B$32,0)</f>
        <v>3</v>
      </c>
      <c r="Z79" s="170">
        <f>MATCH(Table5[[#This Row],[Customer category]],'MunicFlex 26-27'!$B$38:$B$42,0)</f>
        <v>3</v>
      </c>
    </row>
    <row r="80" spans="1:26" ht="14.4" x14ac:dyDescent="0.3">
      <c r="A80" s="28" t="str">
        <f>Table5[[#This Row],[Tariff]]&amp;Table5[[#This Row],[Transmission zone]]&amp;Table5[[#This Row],[Voltage]]&amp;Table5[[#This Row],[Customer category]]</f>
        <v>Municflex&gt; 300km and ≤ 600km≥ 66kV &amp; ≤ 132kV&gt; 1 MVA</v>
      </c>
      <c r="B80" s="28" t="s">
        <v>647</v>
      </c>
      <c r="C80" s="29" t="s">
        <v>648</v>
      </c>
      <c r="D80" s="30" t="s">
        <v>21</v>
      </c>
      <c r="E80" s="31" t="s">
        <v>212</v>
      </c>
      <c r="F80" s="151" cm="1">
        <f t="array" ref="F80">INDEX('MunicFlex 26-27'!D$7:D$22,Table5[[#This Row],[Src energy row]])</f>
        <v>687.16</v>
      </c>
      <c r="G80" s="151" cm="1">
        <f t="array" ref="G80">INDEX('MunicFlex 26-27'!F$7:F$22,Table5[[#This Row],[Src energy row]])</f>
        <v>171.8</v>
      </c>
      <c r="H80" s="151" cm="1">
        <f t="array" ref="H80">INDEX('MunicFlex 26-27'!H$7:H$22,Table5[[#This Row],[Src energy row]])</f>
        <v>114.53</v>
      </c>
      <c r="I80" s="151" cm="1">
        <f t="array" ref="I80">INDEX('MunicFlex 26-27'!J$7:J$22,Table5[[#This Row],[Src energy row]])</f>
        <v>285.17</v>
      </c>
      <c r="J80" s="151" cm="1">
        <f t="array" ref="J80">INDEX('MunicFlex 26-27'!L$7:L$22,Table5[[#This Row],[Src energy row]])</f>
        <v>160.34</v>
      </c>
      <c r="K80" s="151" cm="1">
        <f t="array" ref="K80">INDEX('MunicFlex 26-27'!N$7:N$22,Table5[[#This Row],[Src energy row]])</f>
        <v>114.53</v>
      </c>
      <c r="L80" s="151" cm="1">
        <f t="array" ref="L80">INDEX('MunicFlex 26-27'!P$7:P$22,Table5[[#This Row],[Src energy row]])</f>
        <v>22.82</v>
      </c>
      <c r="M80" s="151" cm="1">
        <f t="array" ref="M80">INDEX('MunicFlex 26-27'!R$7:R$22,Table5[[#This Row],[Src energy row]])</f>
        <v>9.82</v>
      </c>
      <c r="N80" s="152" cm="1">
        <f t="array" ref="N80">INDEX('MunicFlex 26-27'!T$7:T$22,Table5[[#This Row],[Src energy row]])</f>
        <v>10.46</v>
      </c>
      <c r="O80" s="153" cm="1">
        <f t="array" ref="O80">INDEX('MunicFlex 26-27'!M$29:M$32,Table5[[#This Row],[Src voltage idx]])</f>
        <v>0.4</v>
      </c>
      <c r="P80" s="154" cm="1">
        <f t="array" ref="P80">INDEX('MunicFlex 26-27'!D$29:D$32,Table5[[#This Row],[Src voltage idx]])</f>
        <v>17.7</v>
      </c>
      <c r="Q80" s="154" cm="1">
        <f t="array" ref="Q80">INDEX('MunicFlex 26-27'!F$29:F$32,Table5[[#This Row],[Src voltage idx]])</f>
        <v>10.46</v>
      </c>
      <c r="R80" s="154" cm="1">
        <f t="array" ref="R80">INDEX('MunicFlex 26-27'!H$29:H$32,Table5[[#This Row],[Src voltage idx]])</f>
        <v>2.4300000000000002</v>
      </c>
      <c r="S80" s="155" cm="1">
        <f t="array" ref="S80">INDEX('MunicFlex 26-27'!D$38:D$42,Table5[[#This Row],[Src category idx]])</f>
        <v>219.79</v>
      </c>
      <c r="T80" s="155" cm="1">
        <f t="array" ref="T80">INDEX('MunicFlex 26-27'!F$38:F$42,Table5[[#This Row],[Src category idx]])</f>
        <v>21.44</v>
      </c>
      <c r="U80" s="153">
        <f>'MunicFlex 26-27'!$B$52</f>
        <v>5.47</v>
      </c>
      <c r="V80" s="153">
        <f>'MunicFlex 26-27'!$K$38</f>
        <v>35.1</v>
      </c>
      <c r="W80" s="156">
        <f>'MunicFlex 26-27'!$M$38</f>
        <v>0</v>
      </c>
      <c r="X80" s="170" cm="1">
        <f t="array" ref="X80">MATCH(Table5[[#This Row],[Transmission zone]],SUBSTITUTE('MunicFlex 26-27'!$B$7:$B$22,CHAR(10),""),0)+MATCH(Table5[[#This Row],[Voltage]],'MunicFlex 26-27'!$C$7:$C$10,0)-1</f>
        <v>7</v>
      </c>
      <c r="Y80" s="170">
        <f>MATCH(Table5[[#This Row],[Voltage]],'MunicFlex 26-27'!$B$29:$B$32,0)</f>
        <v>3</v>
      </c>
      <c r="Z80" s="170">
        <f>MATCH(Table5[[#This Row],[Customer category]],'MunicFlex 26-27'!$B$38:$B$42,0)</f>
        <v>4</v>
      </c>
    </row>
    <row r="81" spans="1:26" ht="14.4" x14ac:dyDescent="0.3">
      <c r="A81" s="28" t="str">
        <f>Table5[[#This Row],[Tariff]]&amp;Table5[[#This Row],[Transmission zone]]&amp;Table5[[#This Row],[Voltage]]&amp;Table5[[#This Row],[Customer category]]</f>
        <v>Municflex&gt; 300km and ≤ 600km≥ 66kV &amp; ≤ 132kVKey customers</v>
      </c>
      <c r="B81" s="28" t="s">
        <v>647</v>
      </c>
      <c r="C81" s="29" t="s">
        <v>648</v>
      </c>
      <c r="D81" s="30" t="s">
        <v>21</v>
      </c>
      <c r="E81" s="31" t="s">
        <v>213</v>
      </c>
      <c r="F81" s="151" cm="1">
        <f t="array" ref="F81">INDEX('MunicFlex 26-27'!D$7:D$22,Table5[[#This Row],[Src energy row]])</f>
        <v>687.16</v>
      </c>
      <c r="G81" s="151" cm="1">
        <f t="array" ref="G81">INDEX('MunicFlex 26-27'!F$7:F$22,Table5[[#This Row],[Src energy row]])</f>
        <v>171.8</v>
      </c>
      <c r="H81" s="151" cm="1">
        <f t="array" ref="H81">INDEX('MunicFlex 26-27'!H$7:H$22,Table5[[#This Row],[Src energy row]])</f>
        <v>114.53</v>
      </c>
      <c r="I81" s="151" cm="1">
        <f t="array" ref="I81">INDEX('MunicFlex 26-27'!J$7:J$22,Table5[[#This Row],[Src energy row]])</f>
        <v>285.17</v>
      </c>
      <c r="J81" s="151" cm="1">
        <f t="array" ref="J81">INDEX('MunicFlex 26-27'!L$7:L$22,Table5[[#This Row],[Src energy row]])</f>
        <v>160.34</v>
      </c>
      <c r="K81" s="151" cm="1">
        <f t="array" ref="K81">INDEX('MunicFlex 26-27'!N$7:N$22,Table5[[#This Row],[Src energy row]])</f>
        <v>114.53</v>
      </c>
      <c r="L81" s="151" cm="1">
        <f t="array" ref="L81">INDEX('MunicFlex 26-27'!P$7:P$22,Table5[[#This Row],[Src energy row]])</f>
        <v>22.82</v>
      </c>
      <c r="M81" s="151" cm="1">
        <f t="array" ref="M81">INDEX('MunicFlex 26-27'!R$7:R$22,Table5[[#This Row],[Src energy row]])</f>
        <v>9.82</v>
      </c>
      <c r="N81" s="152" cm="1">
        <f t="array" ref="N81">INDEX('MunicFlex 26-27'!T$7:T$22,Table5[[#This Row],[Src energy row]])</f>
        <v>10.46</v>
      </c>
      <c r="O81" s="153" cm="1">
        <f t="array" ref="O81">INDEX('MunicFlex 26-27'!M$29:M$32,Table5[[#This Row],[Src voltage idx]])</f>
        <v>0.4</v>
      </c>
      <c r="P81" s="154" cm="1">
        <f t="array" ref="P81">INDEX('MunicFlex 26-27'!D$29:D$32,Table5[[#This Row],[Src voltage idx]])</f>
        <v>17.7</v>
      </c>
      <c r="Q81" s="154" cm="1">
        <f t="array" ref="Q81">INDEX('MunicFlex 26-27'!F$29:F$32,Table5[[#This Row],[Src voltage idx]])</f>
        <v>10.46</v>
      </c>
      <c r="R81" s="154" cm="1">
        <f t="array" ref="R81">INDEX('MunicFlex 26-27'!H$29:H$32,Table5[[#This Row],[Src voltage idx]])</f>
        <v>2.4300000000000002</v>
      </c>
      <c r="S81" s="155" cm="1">
        <f t="array" ref="S81">INDEX('MunicFlex 26-27'!D$38:D$42,Table5[[#This Row],[Src category idx]])</f>
        <v>1238.27</v>
      </c>
      <c r="T81" s="155" cm="1">
        <f t="array" ref="T81">INDEX('MunicFlex 26-27'!F$38:F$42,Table5[[#This Row],[Src category idx]])</f>
        <v>21.44</v>
      </c>
      <c r="U81" s="153">
        <f>'MunicFlex 26-27'!$B$52</f>
        <v>5.47</v>
      </c>
      <c r="V81" s="153">
        <f>'MunicFlex 26-27'!$K$38</f>
        <v>35.1</v>
      </c>
      <c r="W81" s="156">
        <f>'MunicFlex 26-27'!$M$38</f>
        <v>0</v>
      </c>
      <c r="X81" s="170" cm="1">
        <f t="array" ref="X81">MATCH(Table5[[#This Row],[Transmission zone]],SUBSTITUTE('MunicFlex 26-27'!$B$7:$B$22,CHAR(10),""),0)+MATCH(Table5[[#This Row],[Voltage]],'MunicFlex 26-27'!$C$7:$C$10,0)-1</f>
        <v>7</v>
      </c>
      <c r="Y81" s="170">
        <f>MATCH(Table5[[#This Row],[Voltage]],'MunicFlex 26-27'!$B$29:$B$32,0)</f>
        <v>3</v>
      </c>
      <c r="Z81" s="170">
        <f>MATCH(Table5[[#This Row],[Customer category]],'MunicFlex 26-27'!$B$38:$B$42,0)</f>
        <v>5</v>
      </c>
    </row>
  </sheetData>
  <printOptions horizontalCentered="1"/>
  <pageMargins left="0.19685039370078741" right="0.19685039370078741" top="0.39370078740157483" bottom="0.19685039370078741" header="0.51181102362204722" footer="0.11811023622047245"/>
  <pageSetup paperSize="9" scale="51" orientation="landscape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8957-F91A-440B-8E8D-CC55DAF32201}">
  <dimension ref="A1:U52"/>
  <sheetViews>
    <sheetView zoomScale="50" zoomScaleNormal="50" workbookViewId="0">
      <selection activeCell="D7" sqref="D7:I12"/>
    </sheetView>
  </sheetViews>
  <sheetFormatPr defaultRowHeight="14.4" x14ac:dyDescent="0.3"/>
  <cols>
    <col min="2" max="2" width="38.109375" customWidth="1"/>
    <col min="3" max="3" width="32.6640625" customWidth="1"/>
    <col min="4" max="4" width="18.109375" bestFit="1" customWidth="1"/>
    <col min="5" max="5" width="19.21875" bestFit="1" customWidth="1"/>
    <col min="6" max="6" width="13.21875" bestFit="1" customWidth="1"/>
    <col min="7" max="7" width="15.6640625" bestFit="1" customWidth="1"/>
    <col min="8" max="8" width="12.88671875" bestFit="1" customWidth="1"/>
    <col min="9" max="9" width="15.6640625" bestFit="1" customWidth="1"/>
    <col min="10" max="10" width="12.88671875" bestFit="1" customWidth="1"/>
    <col min="11" max="11" width="56.77734375" bestFit="1" customWidth="1"/>
    <col min="12" max="15" width="15.6640625" bestFit="1" customWidth="1"/>
    <col min="16" max="16" width="11" bestFit="1" customWidth="1"/>
    <col min="17" max="17" width="15.6640625" bestFit="1" customWidth="1"/>
    <col min="18" max="18" width="13.21875" bestFit="1" customWidth="1"/>
    <col min="19" max="19" width="15.6640625" bestFit="1" customWidth="1"/>
    <col min="20" max="20" width="13.21875" bestFit="1" customWidth="1"/>
    <col min="21" max="21" width="15.6640625" bestFit="1" customWidth="1"/>
  </cols>
  <sheetData>
    <row r="1" spans="1:21" ht="45.6" thickBot="1" x14ac:dyDescent="0.35">
      <c r="A1" s="227" t="s">
        <v>650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</row>
    <row r="2" spans="1:21" ht="43.2" thickBo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6"/>
      <c r="R2" s="27"/>
      <c r="S2" s="27"/>
      <c r="T2" s="27"/>
      <c r="U2" s="27"/>
    </row>
    <row r="3" spans="1:21" ht="23.4" thickBot="1" x14ac:dyDescent="0.45">
      <c r="A3" s="47"/>
      <c r="B3" s="48"/>
      <c r="C3" s="49"/>
      <c r="D3" s="229" t="s">
        <v>358</v>
      </c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1"/>
      <c r="P3" s="173" t="s">
        <v>637</v>
      </c>
      <c r="Q3" s="174"/>
      <c r="R3" s="173" t="s">
        <v>638</v>
      </c>
      <c r="S3" s="174"/>
      <c r="T3" s="173" t="s">
        <v>198</v>
      </c>
      <c r="U3" s="174"/>
    </row>
    <row r="4" spans="1:21" ht="22.8" x14ac:dyDescent="0.3">
      <c r="A4" s="50"/>
      <c r="B4" s="232" t="s">
        <v>197</v>
      </c>
      <c r="C4" s="51"/>
      <c r="D4" s="235" t="s">
        <v>651</v>
      </c>
      <c r="E4" s="223"/>
      <c r="F4" s="223"/>
      <c r="G4" s="223"/>
      <c r="H4" s="223"/>
      <c r="I4" s="222"/>
      <c r="J4" s="235" t="s">
        <v>652</v>
      </c>
      <c r="K4" s="223"/>
      <c r="L4" s="223"/>
      <c r="M4" s="223"/>
      <c r="N4" s="223"/>
      <c r="O4" s="226"/>
      <c r="P4" s="175"/>
      <c r="Q4" s="176"/>
      <c r="R4" s="175"/>
      <c r="S4" s="176"/>
      <c r="T4" s="175"/>
      <c r="U4" s="176"/>
    </row>
    <row r="5" spans="1:21" ht="22.8" x14ac:dyDescent="0.3">
      <c r="A5" s="50"/>
      <c r="B5" s="233"/>
      <c r="C5" s="53" t="s">
        <v>2</v>
      </c>
      <c r="D5" s="223" t="s">
        <v>0</v>
      </c>
      <c r="E5" s="225"/>
      <c r="F5" s="223" t="s">
        <v>1</v>
      </c>
      <c r="G5" s="225"/>
      <c r="H5" s="223" t="s">
        <v>356</v>
      </c>
      <c r="I5" s="222"/>
      <c r="J5" s="224" t="s">
        <v>0</v>
      </c>
      <c r="K5" s="225"/>
      <c r="L5" s="223" t="s">
        <v>1</v>
      </c>
      <c r="M5" s="225"/>
      <c r="N5" s="223" t="s">
        <v>356</v>
      </c>
      <c r="O5" s="226"/>
      <c r="P5" s="175"/>
      <c r="Q5" s="176"/>
      <c r="R5" s="175"/>
      <c r="S5" s="176"/>
      <c r="T5" s="175"/>
      <c r="U5" s="176"/>
    </row>
    <row r="6" spans="1:21" ht="22.8" x14ac:dyDescent="0.3">
      <c r="A6" s="50"/>
      <c r="B6" s="234"/>
      <c r="C6" s="54"/>
      <c r="D6" s="55" t="s">
        <v>203</v>
      </c>
      <c r="E6" s="56" t="s">
        <v>369</v>
      </c>
      <c r="F6" s="52"/>
      <c r="G6" s="56" t="s">
        <v>369</v>
      </c>
      <c r="H6" s="52"/>
      <c r="I6" s="57" t="s">
        <v>369</v>
      </c>
      <c r="J6" s="52"/>
      <c r="K6" s="56" t="s">
        <v>369</v>
      </c>
      <c r="L6" s="52"/>
      <c r="M6" s="56" t="s">
        <v>369</v>
      </c>
      <c r="N6" s="52"/>
      <c r="O6" s="58" t="s">
        <v>369</v>
      </c>
      <c r="P6" s="59"/>
      <c r="Q6" s="58" t="s">
        <v>369</v>
      </c>
      <c r="R6" s="59"/>
      <c r="S6" s="58" t="s">
        <v>369</v>
      </c>
      <c r="T6" s="59"/>
      <c r="U6" s="58" t="s">
        <v>369</v>
      </c>
    </row>
    <row r="7" spans="1:21" ht="22.8" x14ac:dyDescent="0.3">
      <c r="A7" s="50"/>
      <c r="B7" s="208" t="s">
        <v>3</v>
      </c>
      <c r="C7" s="60" t="s">
        <v>4</v>
      </c>
      <c r="D7" s="61">
        <v>754.92</v>
      </c>
      <c r="E7" s="62">
        <v>868.16</v>
      </c>
      <c r="F7" s="61">
        <v>188.7</v>
      </c>
      <c r="G7" s="62">
        <v>217.01</v>
      </c>
      <c r="H7" s="61">
        <v>125.84</v>
      </c>
      <c r="I7" s="63">
        <v>144.72</v>
      </c>
      <c r="J7" s="61">
        <v>313.35000000000002</v>
      </c>
      <c r="K7" s="62">
        <v>360.35</v>
      </c>
      <c r="L7" s="61">
        <v>176.16</v>
      </c>
      <c r="M7" s="62">
        <v>202.58</v>
      </c>
      <c r="N7" s="61">
        <v>125.89</v>
      </c>
      <c r="O7" s="64">
        <v>144.77000000000001</v>
      </c>
      <c r="P7" s="61">
        <v>25.31</v>
      </c>
      <c r="Q7" s="64">
        <v>29.11</v>
      </c>
      <c r="R7" s="65">
        <v>5.0599999999999996</v>
      </c>
      <c r="S7" s="66">
        <v>5.82</v>
      </c>
      <c r="T7" s="65">
        <v>11.83</v>
      </c>
      <c r="U7" s="66">
        <v>13.6</v>
      </c>
    </row>
    <row r="8" spans="1:21" ht="22.8" x14ac:dyDescent="0.3">
      <c r="A8" s="50"/>
      <c r="B8" s="209"/>
      <c r="C8" s="60" t="s">
        <v>13</v>
      </c>
      <c r="D8" s="67">
        <v>733.19</v>
      </c>
      <c r="E8" s="68">
        <v>843.17</v>
      </c>
      <c r="F8" s="67">
        <v>183.29</v>
      </c>
      <c r="G8" s="68">
        <v>210.78</v>
      </c>
      <c r="H8" s="67">
        <v>122.2</v>
      </c>
      <c r="I8" s="69">
        <v>140.53</v>
      </c>
      <c r="J8" s="67">
        <v>304.27999999999997</v>
      </c>
      <c r="K8" s="68">
        <v>349.92</v>
      </c>
      <c r="L8" s="67">
        <v>171.07</v>
      </c>
      <c r="M8" s="68">
        <v>196.73</v>
      </c>
      <c r="N8" s="67">
        <v>122.2</v>
      </c>
      <c r="O8" s="70">
        <v>140.53</v>
      </c>
      <c r="P8" s="67">
        <v>24.58</v>
      </c>
      <c r="Q8" s="70">
        <v>28.27</v>
      </c>
      <c r="R8" s="71">
        <v>11.72</v>
      </c>
      <c r="S8" s="72">
        <v>13.48</v>
      </c>
      <c r="T8" s="71">
        <v>11.35</v>
      </c>
      <c r="U8" s="72">
        <v>13.05</v>
      </c>
    </row>
    <row r="9" spans="1:21" ht="22.8" x14ac:dyDescent="0.3">
      <c r="A9" s="50"/>
      <c r="B9" s="209"/>
      <c r="C9" s="60" t="s">
        <v>21</v>
      </c>
      <c r="D9" s="67">
        <v>680.35</v>
      </c>
      <c r="E9" s="68">
        <v>782.4</v>
      </c>
      <c r="F9" s="67">
        <v>170.09</v>
      </c>
      <c r="G9" s="68">
        <v>195.6</v>
      </c>
      <c r="H9" s="67">
        <v>113.38</v>
      </c>
      <c r="I9" s="69">
        <v>130.38999999999999</v>
      </c>
      <c r="J9" s="67">
        <v>282.36</v>
      </c>
      <c r="K9" s="68">
        <v>324.70999999999998</v>
      </c>
      <c r="L9" s="67">
        <v>158.76</v>
      </c>
      <c r="M9" s="68">
        <v>182.57</v>
      </c>
      <c r="N9" s="67">
        <v>113.38</v>
      </c>
      <c r="O9" s="70">
        <v>130.38999999999999</v>
      </c>
      <c r="P9" s="67">
        <v>22.82</v>
      </c>
      <c r="Q9" s="70">
        <v>26.24</v>
      </c>
      <c r="R9" s="71">
        <v>9.82</v>
      </c>
      <c r="S9" s="72">
        <v>11.29</v>
      </c>
      <c r="T9" s="71">
        <v>10.36</v>
      </c>
      <c r="U9" s="72">
        <v>11.91</v>
      </c>
    </row>
    <row r="10" spans="1:21" ht="22.8" x14ac:dyDescent="0.3">
      <c r="A10" s="50"/>
      <c r="B10" s="210"/>
      <c r="C10" s="73" t="s">
        <v>29</v>
      </c>
      <c r="D10" s="74">
        <v>634.41999999999996</v>
      </c>
      <c r="E10" s="75">
        <v>729.58</v>
      </c>
      <c r="F10" s="74">
        <v>158.61000000000001</v>
      </c>
      <c r="G10" s="75">
        <v>182.4</v>
      </c>
      <c r="H10" s="74">
        <v>105.74</v>
      </c>
      <c r="I10" s="76">
        <v>121.6</v>
      </c>
      <c r="J10" s="74">
        <v>263.3</v>
      </c>
      <c r="K10" s="75">
        <v>302.8</v>
      </c>
      <c r="L10" s="74">
        <v>148.04</v>
      </c>
      <c r="M10" s="75">
        <v>170.25</v>
      </c>
      <c r="N10" s="74">
        <v>105.74</v>
      </c>
      <c r="O10" s="77">
        <v>121.6</v>
      </c>
      <c r="P10" s="74">
        <v>21.27</v>
      </c>
      <c r="Q10" s="77">
        <v>24.46</v>
      </c>
      <c r="R10" s="78">
        <v>10.85</v>
      </c>
      <c r="S10" s="79">
        <v>12.48</v>
      </c>
      <c r="T10" s="78">
        <v>18.079999999999998</v>
      </c>
      <c r="U10" s="79">
        <v>20.79</v>
      </c>
    </row>
    <row r="11" spans="1:21" ht="22.8" x14ac:dyDescent="0.3">
      <c r="A11" s="50"/>
      <c r="B11" s="208" t="s">
        <v>653</v>
      </c>
      <c r="C11" s="60" t="s">
        <v>4</v>
      </c>
      <c r="D11" s="61">
        <v>765.2</v>
      </c>
      <c r="E11" s="62">
        <v>879.98</v>
      </c>
      <c r="F11" s="61">
        <v>191.31</v>
      </c>
      <c r="G11" s="62">
        <v>220.01</v>
      </c>
      <c r="H11" s="61">
        <v>127.55</v>
      </c>
      <c r="I11" s="63">
        <v>146.68</v>
      </c>
      <c r="J11" s="61">
        <v>317.58</v>
      </c>
      <c r="K11" s="62">
        <v>365.22</v>
      </c>
      <c r="L11" s="61">
        <v>178.57</v>
      </c>
      <c r="M11" s="62">
        <v>205.36</v>
      </c>
      <c r="N11" s="61">
        <v>127.55</v>
      </c>
      <c r="O11" s="64">
        <v>146.68</v>
      </c>
      <c r="P11" s="61">
        <v>25.4</v>
      </c>
      <c r="Q11" s="64">
        <v>29.21</v>
      </c>
      <c r="R11" s="80">
        <v>5.0599999999999996</v>
      </c>
      <c r="S11" s="81">
        <v>5.82</v>
      </c>
      <c r="T11" s="80">
        <v>12</v>
      </c>
      <c r="U11" s="81">
        <v>13.8</v>
      </c>
    </row>
    <row r="12" spans="1:21" ht="22.8" x14ac:dyDescent="0.3">
      <c r="A12" s="50"/>
      <c r="B12" s="209"/>
      <c r="C12" s="60" t="s">
        <v>13</v>
      </c>
      <c r="D12" s="67">
        <v>741.59</v>
      </c>
      <c r="E12" s="68">
        <v>852.83</v>
      </c>
      <c r="F12" s="67">
        <v>185.41</v>
      </c>
      <c r="G12" s="68">
        <v>213.22</v>
      </c>
      <c r="H12" s="67">
        <v>123.62</v>
      </c>
      <c r="I12" s="69">
        <v>142.16</v>
      </c>
      <c r="J12" s="67">
        <v>307.76</v>
      </c>
      <c r="K12" s="68">
        <v>353.92</v>
      </c>
      <c r="L12" s="67">
        <v>173.05</v>
      </c>
      <c r="M12" s="68">
        <v>199.01</v>
      </c>
      <c r="N12" s="67">
        <v>123.62</v>
      </c>
      <c r="O12" s="70">
        <v>142.16</v>
      </c>
      <c r="P12" s="67">
        <v>24.63</v>
      </c>
      <c r="Q12" s="70">
        <v>28.32</v>
      </c>
      <c r="R12" s="71">
        <v>11.72</v>
      </c>
      <c r="S12" s="72">
        <v>13.48</v>
      </c>
      <c r="T12" s="71">
        <v>11.49</v>
      </c>
      <c r="U12" s="72">
        <v>13.21</v>
      </c>
    </row>
    <row r="13" spans="1:21" ht="22.8" x14ac:dyDescent="0.3">
      <c r="A13" s="50"/>
      <c r="B13" s="209"/>
      <c r="C13" s="60" t="s">
        <v>21</v>
      </c>
      <c r="D13" s="67">
        <v>687.16</v>
      </c>
      <c r="E13" s="68">
        <v>790.23</v>
      </c>
      <c r="F13" s="67">
        <v>171.8</v>
      </c>
      <c r="G13" s="68">
        <v>197.57</v>
      </c>
      <c r="H13" s="67">
        <v>114.53</v>
      </c>
      <c r="I13" s="69">
        <v>131.71</v>
      </c>
      <c r="J13" s="67">
        <v>285.17</v>
      </c>
      <c r="K13" s="68">
        <v>327.95</v>
      </c>
      <c r="L13" s="67">
        <v>160.34</v>
      </c>
      <c r="M13" s="68">
        <v>184.39</v>
      </c>
      <c r="N13" s="67">
        <v>114.53</v>
      </c>
      <c r="O13" s="70">
        <v>131.71</v>
      </c>
      <c r="P13" s="67">
        <v>22.82</v>
      </c>
      <c r="Q13" s="70">
        <v>26.24</v>
      </c>
      <c r="R13" s="71">
        <v>9.82</v>
      </c>
      <c r="S13" s="72">
        <v>11.29</v>
      </c>
      <c r="T13" s="71">
        <v>10.46</v>
      </c>
      <c r="U13" s="72">
        <v>12.03</v>
      </c>
    </row>
    <row r="14" spans="1:21" ht="22.8" x14ac:dyDescent="0.3">
      <c r="A14" s="50"/>
      <c r="B14" s="210"/>
      <c r="C14" s="73" t="s">
        <v>29</v>
      </c>
      <c r="D14" s="74">
        <v>640.77</v>
      </c>
      <c r="E14" s="75">
        <v>736.89</v>
      </c>
      <c r="F14" s="74">
        <v>160.19</v>
      </c>
      <c r="G14" s="75">
        <v>184.22</v>
      </c>
      <c r="H14" s="74">
        <v>106.79</v>
      </c>
      <c r="I14" s="76">
        <v>122.81</v>
      </c>
      <c r="J14" s="74">
        <v>265.92</v>
      </c>
      <c r="K14" s="75">
        <v>305.81</v>
      </c>
      <c r="L14" s="74">
        <v>149.52000000000001</v>
      </c>
      <c r="M14" s="75">
        <v>171.95</v>
      </c>
      <c r="N14" s="74">
        <v>106.79</v>
      </c>
      <c r="O14" s="77">
        <v>122.81</v>
      </c>
      <c r="P14" s="74">
        <v>21.27</v>
      </c>
      <c r="Q14" s="77">
        <v>24.46</v>
      </c>
      <c r="R14" s="78">
        <v>10.85</v>
      </c>
      <c r="S14" s="79">
        <v>12.48</v>
      </c>
      <c r="T14" s="78">
        <v>18.27</v>
      </c>
      <c r="U14" s="79">
        <v>21.01</v>
      </c>
    </row>
    <row r="15" spans="1:21" ht="22.8" x14ac:dyDescent="0.3">
      <c r="A15" s="50"/>
      <c r="B15" s="208" t="s">
        <v>654</v>
      </c>
      <c r="C15" s="60" t="s">
        <v>4</v>
      </c>
      <c r="D15" s="61">
        <v>772.4</v>
      </c>
      <c r="E15" s="62">
        <v>888.26</v>
      </c>
      <c r="F15" s="61">
        <v>193.09</v>
      </c>
      <c r="G15" s="62">
        <v>222.05</v>
      </c>
      <c r="H15" s="61">
        <v>128.76</v>
      </c>
      <c r="I15" s="63">
        <v>148.07</v>
      </c>
      <c r="J15" s="61">
        <v>320.60000000000002</v>
      </c>
      <c r="K15" s="62">
        <v>368.69</v>
      </c>
      <c r="L15" s="61">
        <v>180.24</v>
      </c>
      <c r="M15" s="62">
        <v>207.28</v>
      </c>
      <c r="N15" s="61">
        <v>128.77000000000001</v>
      </c>
      <c r="O15" s="64">
        <v>148.09</v>
      </c>
      <c r="P15" s="61">
        <v>25.39</v>
      </c>
      <c r="Q15" s="64">
        <v>29.2</v>
      </c>
      <c r="R15" s="80">
        <v>5.0599999999999996</v>
      </c>
      <c r="S15" s="81">
        <v>5.82</v>
      </c>
      <c r="T15" s="80">
        <v>12.13</v>
      </c>
      <c r="U15" s="81">
        <v>13.95</v>
      </c>
    </row>
    <row r="16" spans="1:21" ht="22.8" x14ac:dyDescent="0.3">
      <c r="A16" s="50"/>
      <c r="B16" s="209"/>
      <c r="C16" s="60" t="s">
        <v>13</v>
      </c>
      <c r="D16" s="67">
        <v>749.21</v>
      </c>
      <c r="E16" s="68">
        <v>861.59</v>
      </c>
      <c r="F16" s="67">
        <v>187.32</v>
      </c>
      <c r="G16" s="68">
        <v>215.42</v>
      </c>
      <c r="H16" s="67">
        <v>124.9</v>
      </c>
      <c r="I16" s="69">
        <v>143.63999999999999</v>
      </c>
      <c r="J16" s="67">
        <v>310.95</v>
      </c>
      <c r="K16" s="68">
        <v>357.59</v>
      </c>
      <c r="L16" s="67">
        <v>174.82</v>
      </c>
      <c r="M16" s="68">
        <v>201.04</v>
      </c>
      <c r="N16" s="67">
        <v>124.9</v>
      </c>
      <c r="O16" s="70">
        <v>143.63999999999999</v>
      </c>
      <c r="P16" s="67">
        <v>24.63</v>
      </c>
      <c r="Q16" s="70">
        <v>28.32</v>
      </c>
      <c r="R16" s="71">
        <v>11.72</v>
      </c>
      <c r="S16" s="72">
        <v>13.48</v>
      </c>
      <c r="T16" s="71">
        <v>11.61</v>
      </c>
      <c r="U16" s="72">
        <v>13.35</v>
      </c>
    </row>
    <row r="17" spans="1:21" ht="22.8" x14ac:dyDescent="0.3">
      <c r="A17" s="50"/>
      <c r="B17" s="209"/>
      <c r="C17" s="60" t="s">
        <v>21</v>
      </c>
      <c r="D17" s="67">
        <v>693.96</v>
      </c>
      <c r="E17" s="68">
        <v>798.05</v>
      </c>
      <c r="F17" s="67">
        <v>173.49</v>
      </c>
      <c r="G17" s="68">
        <v>199.51</v>
      </c>
      <c r="H17" s="67">
        <v>115.66</v>
      </c>
      <c r="I17" s="69">
        <v>133.01</v>
      </c>
      <c r="J17" s="67">
        <v>288.01</v>
      </c>
      <c r="K17" s="68">
        <v>331.21</v>
      </c>
      <c r="L17" s="67">
        <v>161.91999999999999</v>
      </c>
      <c r="M17" s="68">
        <v>186.21</v>
      </c>
      <c r="N17" s="67">
        <v>115.66</v>
      </c>
      <c r="O17" s="70">
        <v>133.01</v>
      </c>
      <c r="P17" s="67">
        <v>22.82</v>
      </c>
      <c r="Q17" s="70">
        <v>26.24</v>
      </c>
      <c r="R17" s="71">
        <v>9.82</v>
      </c>
      <c r="S17" s="72">
        <v>11.29</v>
      </c>
      <c r="T17" s="71">
        <v>10.55</v>
      </c>
      <c r="U17" s="72">
        <v>12.13</v>
      </c>
    </row>
    <row r="18" spans="1:21" ht="22.8" x14ac:dyDescent="0.3">
      <c r="A18" s="50"/>
      <c r="B18" s="210"/>
      <c r="C18" s="73" t="s">
        <v>29</v>
      </c>
      <c r="D18" s="74">
        <v>647.11</v>
      </c>
      <c r="E18" s="75">
        <v>744.18</v>
      </c>
      <c r="F18" s="74">
        <v>161.78</v>
      </c>
      <c r="G18" s="75">
        <v>186.05</v>
      </c>
      <c r="H18" s="74">
        <v>107.85</v>
      </c>
      <c r="I18" s="76">
        <v>124.03</v>
      </c>
      <c r="J18" s="74">
        <v>268.56</v>
      </c>
      <c r="K18" s="75">
        <v>308.83999999999997</v>
      </c>
      <c r="L18" s="74">
        <v>151</v>
      </c>
      <c r="M18" s="75">
        <v>173.65</v>
      </c>
      <c r="N18" s="74">
        <v>107.85</v>
      </c>
      <c r="O18" s="77">
        <v>124.03</v>
      </c>
      <c r="P18" s="74">
        <v>21.27</v>
      </c>
      <c r="Q18" s="77">
        <v>24.46</v>
      </c>
      <c r="R18" s="78">
        <v>10.85</v>
      </c>
      <c r="S18" s="79">
        <v>12.48</v>
      </c>
      <c r="T18" s="78">
        <v>18.440000000000001</v>
      </c>
      <c r="U18" s="79">
        <v>21.21</v>
      </c>
    </row>
    <row r="19" spans="1:21" ht="22.8" x14ac:dyDescent="0.3">
      <c r="A19" s="50"/>
      <c r="B19" s="208" t="s">
        <v>94</v>
      </c>
      <c r="C19" s="60" t="s">
        <v>4</v>
      </c>
      <c r="D19" s="61">
        <v>781.01</v>
      </c>
      <c r="E19" s="62">
        <v>898.16</v>
      </c>
      <c r="F19" s="61">
        <v>195.25</v>
      </c>
      <c r="G19" s="62">
        <v>224.54</v>
      </c>
      <c r="H19" s="61">
        <v>130.16999999999999</v>
      </c>
      <c r="I19" s="63">
        <v>149.69999999999999</v>
      </c>
      <c r="J19" s="61">
        <v>324.11</v>
      </c>
      <c r="K19" s="62">
        <v>372.73</v>
      </c>
      <c r="L19" s="61">
        <v>182.24</v>
      </c>
      <c r="M19" s="62">
        <v>209.58</v>
      </c>
      <c r="N19" s="61">
        <v>130.16999999999999</v>
      </c>
      <c r="O19" s="64">
        <v>149.69999999999999</v>
      </c>
      <c r="P19" s="61">
        <v>25.42</v>
      </c>
      <c r="Q19" s="64">
        <v>29.23</v>
      </c>
      <c r="R19" s="80">
        <v>5.0599999999999996</v>
      </c>
      <c r="S19" s="81">
        <v>5.82</v>
      </c>
      <c r="T19" s="80">
        <v>12.24</v>
      </c>
      <c r="U19" s="81">
        <v>14.08</v>
      </c>
    </row>
    <row r="20" spans="1:21" ht="22.8" x14ac:dyDescent="0.3">
      <c r="A20" s="50"/>
      <c r="B20" s="209"/>
      <c r="C20" s="60" t="s">
        <v>13</v>
      </c>
      <c r="D20" s="67">
        <v>756.32</v>
      </c>
      <c r="E20" s="68">
        <v>869.77</v>
      </c>
      <c r="F20" s="67">
        <v>189.07</v>
      </c>
      <c r="G20" s="68">
        <v>217.43</v>
      </c>
      <c r="H20" s="67">
        <v>126.06</v>
      </c>
      <c r="I20" s="69">
        <v>144.97</v>
      </c>
      <c r="J20" s="67">
        <v>313.87</v>
      </c>
      <c r="K20" s="68">
        <v>360.95</v>
      </c>
      <c r="L20" s="67">
        <v>176.47</v>
      </c>
      <c r="M20" s="68">
        <v>202.94</v>
      </c>
      <c r="N20" s="67">
        <v>126.06</v>
      </c>
      <c r="O20" s="70">
        <v>144.97</v>
      </c>
      <c r="P20" s="67">
        <v>24.63</v>
      </c>
      <c r="Q20" s="70">
        <v>28.32</v>
      </c>
      <c r="R20" s="71">
        <v>11.72</v>
      </c>
      <c r="S20" s="72">
        <v>13.48</v>
      </c>
      <c r="T20" s="71">
        <v>11.72</v>
      </c>
      <c r="U20" s="72">
        <v>13.48</v>
      </c>
    </row>
    <row r="21" spans="1:21" ht="22.8" x14ac:dyDescent="0.3">
      <c r="A21" s="50"/>
      <c r="B21" s="209"/>
      <c r="C21" s="60" t="s">
        <v>21</v>
      </c>
      <c r="D21" s="67">
        <v>700.77</v>
      </c>
      <c r="E21" s="68">
        <v>805.89</v>
      </c>
      <c r="F21" s="67">
        <v>175.19</v>
      </c>
      <c r="G21" s="68">
        <v>201.47</v>
      </c>
      <c r="H21" s="67">
        <v>116.79</v>
      </c>
      <c r="I21" s="69">
        <v>134.31</v>
      </c>
      <c r="J21" s="67">
        <v>290.81</v>
      </c>
      <c r="K21" s="68">
        <v>334.43</v>
      </c>
      <c r="L21" s="67">
        <v>163.52000000000001</v>
      </c>
      <c r="M21" s="68">
        <v>188.05</v>
      </c>
      <c r="N21" s="67">
        <v>116.79</v>
      </c>
      <c r="O21" s="70">
        <v>134.31</v>
      </c>
      <c r="P21" s="67">
        <v>22.82</v>
      </c>
      <c r="Q21" s="70">
        <v>26.24</v>
      </c>
      <c r="R21" s="71">
        <v>9.82</v>
      </c>
      <c r="S21" s="72">
        <v>11.29</v>
      </c>
      <c r="T21" s="71">
        <v>10.67</v>
      </c>
      <c r="U21" s="72">
        <v>12.27</v>
      </c>
    </row>
    <row r="22" spans="1:21" ht="23.4" thickBot="1" x14ac:dyDescent="0.35">
      <c r="A22" s="50"/>
      <c r="B22" s="211"/>
      <c r="C22" s="82" t="s">
        <v>29</v>
      </c>
      <c r="D22" s="83">
        <v>653.45000000000005</v>
      </c>
      <c r="E22" s="84">
        <v>751.47</v>
      </c>
      <c r="F22" s="83">
        <v>163.37</v>
      </c>
      <c r="G22" s="84">
        <v>187.88</v>
      </c>
      <c r="H22" s="83">
        <v>108.9</v>
      </c>
      <c r="I22" s="85">
        <v>125.24</v>
      </c>
      <c r="J22" s="83">
        <v>271.19</v>
      </c>
      <c r="K22" s="84">
        <v>311.87</v>
      </c>
      <c r="L22" s="83">
        <v>152.46</v>
      </c>
      <c r="M22" s="84">
        <v>175.33</v>
      </c>
      <c r="N22" s="83">
        <v>108.9</v>
      </c>
      <c r="O22" s="86">
        <v>125.24</v>
      </c>
      <c r="P22" s="83">
        <v>21.27</v>
      </c>
      <c r="Q22" s="86">
        <v>24.46</v>
      </c>
      <c r="R22" s="87">
        <v>10.85</v>
      </c>
      <c r="S22" s="88">
        <v>12.48</v>
      </c>
      <c r="T22" s="87">
        <v>18.64</v>
      </c>
      <c r="U22" s="88">
        <v>21.44</v>
      </c>
    </row>
    <row r="23" spans="1:21" ht="22.8" x14ac:dyDescent="0.3">
      <c r="A23" s="89"/>
      <c r="B23" s="90"/>
      <c r="C23" s="39" t="s">
        <v>655</v>
      </c>
      <c r="D23" s="40"/>
      <c r="E23" s="41"/>
      <c r="F23" s="40"/>
      <c r="G23" s="41"/>
      <c r="H23" s="40"/>
      <c r="I23" s="41"/>
      <c r="J23" s="40"/>
      <c r="K23" s="41"/>
      <c r="L23" s="40"/>
      <c r="M23" s="41"/>
      <c r="N23" s="40"/>
      <c r="O23" s="41"/>
      <c r="P23" s="91"/>
      <c r="Q23" s="92"/>
      <c r="R23" s="32"/>
      <c r="S23" s="93"/>
      <c r="T23" s="36"/>
      <c r="U23" s="36"/>
    </row>
    <row r="24" spans="1:21" ht="23.4" thickBot="1" x14ac:dyDescent="0.45">
      <c r="A24" s="89"/>
      <c r="B24" s="90"/>
      <c r="C24" s="94"/>
      <c r="D24" s="40"/>
      <c r="E24" s="95"/>
      <c r="F24" s="40"/>
      <c r="G24" s="95"/>
      <c r="H24" s="40"/>
      <c r="I24" s="95"/>
      <c r="J24" s="40"/>
      <c r="K24" s="95"/>
      <c r="L24" s="40"/>
      <c r="M24" s="95"/>
      <c r="N24" s="42"/>
      <c r="O24" s="42"/>
      <c r="P24" s="91"/>
      <c r="Q24" s="96"/>
      <c r="R24" s="32"/>
      <c r="S24" s="93"/>
      <c r="T24" s="36"/>
      <c r="U24" s="36"/>
    </row>
    <row r="25" spans="1:21" ht="23.4" thickBot="1" x14ac:dyDescent="0.45">
      <c r="A25" s="89"/>
      <c r="B25" s="212" t="s">
        <v>368</v>
      </c>
      <c r="C25" s="213"/>
      <c r="D25" s="213"/>
      <c r="E25" s="213"/>
      <c r="F25" s="213"/>
      <c r="G25" s="213"/>
      <c r="H25" s="213"/>
      <c r="I25" s="214"/>
      <c r="J25" s="42"/>
      <c r="K25" s="42"/>
      <c r="L25" s="42"/>
      <c r="M25" s="42"/>
      <c r="N25" s="42"/>
      <c r="O25" s="42"/>
      <c r="P25" s="42"/>
      <c r="Q25" s="42"/>
      <c r="R25" s="27"/>
      <c r="S25" s="27"/>
      <c r="T25" s="27"/>
      <c r="U25" s="27"/>
    </row>
    <row r="26" spans="1:21" ht="23.4" thickBot="1" x14ac:dyDescent="0.45">
      <c r="A26" s="89"/>
      <c r="B26" s="97"/>
      <c r="C26" s="98"/>
      <c r="D26" s="203" t="s">
        <v>639</v>
      </c>
      <c r="E26" s="215"/>
      <c r="F26" s="203" t="s">
        <v>640</v>
      </c>
      <c r="G26" s="215"/>
      <c r="H26" s="190" t="s">
        <v>656</v>
      </c>
      <c r="I26" s="218"/>
      <c r="J26" s="42"/>
      <c r="K26" s="42"/>
      <c r="L26" s="42"/>
      <c r="M26" s="42"/>
      <c r="N26" s="42"/>
      <c r="O26" s="42"/>
      <c r="P26" s="42"/>
      <c r="Q26" s="42"/>
      <c r="R26" s="27"/>
      <c r="S26" s="27"/>
      <c r="T26" s="27"/>
      <c r="U26" s="27"/>
    </row>
    <row r="27" spans="1:21" ht="22.8" x14ac:dyDescent="0.4">
      <c r="A27" s="89"/>
      <c r="B27" s="221" t="s">
        <v>2</v>
      </c>
      <c r="C27" s="222"/>
      <c r="D27" s="216"/>
      <c r="E27" s="217"/>
      <c r="F27" s="216"/>
      <c r="G27" s="217"/>
      <c r="H27" s="219"/>
      <c r="I27" s="220"/>
      <c r="J27" s="42"/>
      <c r="K27" s="201" t="s">
        <v>2</v>
      </c>
      <c r="L27" s="202"/>
      <c r="M27" s="203" t="s">
        <v>156</v>
      </c>
      <c r="N27" s="174"/>
      <c r="O27" s="42"/>
      <c r="P27" s="42"/>
      <c r="Q27" s="42"/>
      <c r="R27" s="27"/>
      <c r="S27" s="27"/>
      <c r="T27" s="27"/>
      <c r="U27" s="27"/>
    </row>
    <row r="28" spans="1:21" ht="22.8" x14ac:dyDescent="0.4">
      <c r="A28" s="89"/>
      <c r="B28" s="177"/>
      <c r="C28" s="178"/>
      <c r="D28" s="99"/>
      <c r="E28" s="57" t="s">
        <v>369</v>
      </c>
      <c r="F28" s="99"/>
      <c r="G28" s="57" t="s">
        <v>369</v>
      </c>
      <c r="H28" s="100"/>
      <c r="I28" s="58" t="s">
        <v>369</v>
      </c>
      <c r="J28" s="42"/>
      <c r="K28" s="177"/>
      <c r="L28" s="178"/>
      <c r="M28" s="101"/>
      <c r="N28" s="58" t="s">
        <v>369</v>
      </c>
      <c r="O28" s="42"/>
      <c r="P28" s="42"/>
      <c r="Q28" s="42"/>
      <c r="R28" s="27"/>
      <c r="S28" s="27"/>
      <c r="T28" s="27"/>
      <c r="U28" s="27"/>
    </row>
    <row r="29" spans="1:21" ht="22.8" x14ac:dyDescent="0.4">
      <c r="A29" s="89"/>
      <c r="B29" s="204" t="s">
        <v>4</v>
      </c>
      <c r="C29" s="205"/>
      <c r="D29" s="102">
        <v>43.99</v>
      </c>
      <c r="E29" s="103">
        <v>50.59</v>
      </c>
      <c r="F29" s="102">
        <v>53.58</v>
      </c>
      <c r="G29" s="103">
        <v>61.62</v>
      </c>
      <c r="H29" s="104">
        <v>0</v>
      </c>
      <c r="I29" s="105">
        <v>0</v>
      </c>
      <c r="J29" s="42"/>
      <c r="K29" s="206" t="s">
        <v>4</v>
      </c>
      <c r="L29" s="207"/>
      <c r="M29" s="106">
        <v>0.45</v>
      </c>
      <c r="N29" s="107">
        <v>0.52</v>
      </c>
      <c r="O29" s="42"/>
      <c r="P29" s="42"/>
      <c r="Q29" s="42"/>
      <c r="R29" s="27"/>
      <c r="S29" s="27"/>
      <c r="T29" s="27"/>
      <c r="U29" s="27"/>
    </row>
    <row r="30" spans="1:21" ht="22.8" x14ac:dyDescent="0.4">
      <c r="A30" s="89"/>
      <c r="B30" s="184" t="s">
        <v>13</v>
      </c>
      <c r="C30" s="185"/>
      <c r="D30" s="108">
        <v>40.299999999999997</v>
      </c>
      <c r="E30" s="109">
        <v>46.35</v>
      </c>
      <c r="F30" s="108">
        <v>26.89</v>
      </c>
      <c r="G30" s="109">
        <v>30.92</v>
      </c>
      <c r="H30" s="110">
        <v>0</v>
      </c>
      <c r="I30" s="111">
        <v>0</v>
      </c>
      <c r="J30" s="42"/>
      <c r="K30" s="184" t="s">
        <v>13</v>
      </c>
      <c r="L30" s="185"/>
      <c r="M30" s="112">
        <v>0.44</v>
      </c>
      <c r="N30" s="113">
        <v>0.51</v>
      </c>
      <c r="O30" s="42"/>
      <c r="P30" s="42"/>
      <c r="Q30" s="42"/>
      <c r="R30" s="27"/>
      <c r="S30" s="27"/>
      <c r="T30" s="27"/>
      <c r="U30" s="27"/>
    </row>
    <row r="31" spans="1:21" ht="22.8" x14ac:dyDescent="0.4">
      <c r="A31" s="89"/>
      <c r="B31" s="184" t="s">
        <v>21</v>
      </c>
      <c r="C31" s="185"/>
      <c r="D31" s="108">
        <v>17.7</v>
      </c>
      <c r="E31" s="109">
        <v>20.36</v>
      </c>
      <c r="F31" s="108">
        <v>10.46</v>
      </c>
      <c r="G31" s="109">
        <v>12.03</v>
      </c>
      <c r="H31" s="114">
        <v>2.4300000000000002</v>
      </c>
      <c r="I31" s="115">
        <v>2.79</v>
      </c>
      <c r="J31" s="42"/>
      <c r="K31" s="184" t="s">
        <v>21</v>
      </c>
      <c r="L31" s="185"/>
      <c r="M31" s="112">
        <v>0.4</v>
      </c>
      <c r="N31" s="113">
        <v>0.46</v>
      </c>
      <c r="O31" s="42"/>
      <c r="P31" s="42"/>
      <c r="Q31" s="42"/>
      <c r="R31" s="27"/>
      <c r="S31" s="27"/>
      <c r="T31" s="27"/>
      <c r="U31" s="27"/>
    </row>
    <row r="32" spans="1:21" ht="23.4" thickBot="1" x14ac:dyDescent="0.45">
      <c r="A32" s="89"/>
      <c r="B32" s="186" t="s">
        <v>29</v>
      </c>
      <c r="C32" s="187"/>
      <c r="D32" s="116">
        <v>0</v>
      </c>
      <c r="E32" s="117">
        <v>0</v>
      </c>
      <c r="F32" s="118">
        <v>0</v>
      </c>
      <c r="G32" s="119">
        <v>0</v>
      </c>
      <c r="H32" s="120">
        <v>2.4300000000000002</v>
      </c>
      <c r="I32" s="121">
        <v>2.79</v>
      </c>
      <c r="J32" s="42"/>
      <c r="K32" s="186" t="s">
        <v>29</v>
      </c>
      <c r="L32" s="187"/>
      <c r="M32" s="122">
        <v>0.38</v>
      </c>
      <c r="N32" s="123">
        <v>0.44</v>
      </c>
      <c r="O32" s="42"/>
      <c r="P32" s="42"/>
      <c r="Q32" s="42"/>
      <c r="R32" s="27"/>
      <c r="S32" s="27"/>
      <c r="T32" s="27"/>
      <c r="U32" s="27"/>
    </row>
    <row r="33" spans="1:21" ht="22.8" x14ac:dyDescent="0.4">
      <c r="A33" s="89"/>
      <c r="B33" s="39" t="s">
        <v>655</v>
      </c>
      <c r="C33" s="124"/>
      <c r="D33" s="42"/>
      <c r="E33" s="42"/>
      <c r="F33" s="42"/>
      <c r="G33" s="42"/>
      <c r="H33" s="125"/>
      <c r="I33" s="92"/>
      <c r="J33" s="42"/>
      <c r="K33" s="39" t="s">
        <v>655</v>
      </c>
      <c r="L33" s="124"/>
      <c r="M33" s="126"/>
      <c r="N33" s="92"/>
      <c r="O33" s="42"/>
      <c r="P33" s="42"/>
      <c r="Q33" s="42"/>
      <c r="R33" s="27"/>
      <c r="S33" s="27"/>
      <c r="T33" s="27"/>
      <c r="U33" s="27"/>
    </row>
    <row r="34" spans="1:21" ht="23.4" thickBot="1" x14ac:dyDescent="0.45">
      <c r="A34" s="8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27"/>
      <c r="S34" s="93"/>
      <c r="T34" s="36"/>
      <c r="U34" s="36"/>
    </row>
    <row r="35" spans="1:21" ht="22.8" x14ac:dyDescent="0.4">
      <c r="A35" s="89"/>
      <c r="B35" s="188" t="s">
        <v>173</v>
      </c>
      <c r="C35" s="189"/>
      <c r="D35" s="190" t="s">
        <v>657</v>
      </c>
      <c r="E35" s="191"/>
      <c r="F35" s="190" t="s">
        <v>658</v>
      </c>
      <c r="G35" s="174"/>
      <c r="H35" s="42"/>
      <c r="I35" s="42"/>
      <c r="J35" s="42"/>
      <c r="K35" s="194" t="s">
        <v>659</v>
      </c>
      <c r="L35" s="195"/>
      <c r="M35" s="195"/>
      <c r="N35" s="196"/>
      <c r="O35" s="42"/>
      <c r="P35" s="42"/>
      <c r="Q35" s="42"/>
      <c r="R35" s="27"/>
      <c r="S35" s="93"/>
      <c r="T35" s="36"/>
      <c r="U35" s="36"/>
    </row>
    <row r="36" spans="1:21" ht="22.8" x14ac:dyDescent="0.4">
      <c r="A36" s="89"/>
      <c r="B36" s="97"/>
      <c r="C36" s="127"/>
      <c r="D36" s="192"/>
      <c r="E36" s="193"/>
      <c r="F36" s="192"/>
      <c r="G36" s="176"/>
      <c r="H36" s="42"/>
      <c r="I36" s="42"/>
      <c r="J36" s="42"/>
      <c r="K36" s="197" t="s">
        <v>626</v>
      </c>
      <c r="L36" s="198"/>
      <c r="M36" s="199" t="s">
        <v>610</v>
      </c>
      <c r="N36" s="200"/>
      <c r="O36" s="42"/>
      <c r="P36" s="42"/>
      <c r="Q36" s="42"/>
      <c r="R36" s="27"/>
      <c r="S36" s="27"/>
      <c r="T36" s="27"/>
      <c r="U36" s="27"/>
    </row>
    <row r="37" spans="1:21" ht="22.8" x14ac:dyDescent="0.4">
      <c r="A37" s="89"/>
      <c r="B37" s="177"/>
      <c r="C37" s="178"/>
      <c r="D37" s="128"/>
      <c r="E37" s="129" t="s">
        <v>369</v>
      </c>
      <c r="F37" s="128"/>
      <c r="G37" s="130" t="s">
        <v>369</v>
      </c>
      <c r="H37" s="42"/>
      <c r="I37" s="42"/>
      <c r="J37" s="42"/>
      <c r="K37" s="131"/>
      <c r="L37" s="129" t="s">
        <v>369</v>
      </c>
      <c r="M37" s="132"/>
      <c r="N37" s="130" t="s">
        <v>369</v>
      </c>
      <c r="O37" s="42"/>
      <c r="P37" s="42"/>
      <c r="Q37" s="42"/>
      <c r="R37" s="27"/>
      <c r="S37" s="93"/>
      <c r="T37" s="27"/>
      <c r="U37" s="27"/>
    </row>
    <row r="38" spans="1:21" ht="23.4" thickBot="1" x14ac:dyDescent="0.45">
      <c r="A38" s="89"/>
      <c r="B38" s="179" t="s">
        <v>204</v>
      </c>
      <c r="C38" s="180"/>
      <c r="D38" s="133">
        <v>15.22</v>
      </c>
      <c r="E38" s="134">
        <v>17.5</v>
      </c>
      <c r="F38" s="135">
        <v>0.82</v>
      </c>
      <c r="G38" s="136">
        <v>0.94</v>
      </c>
      <c r="H38" s="42"/>
      <c r="I38" s="42"/>
      <c r="J38" s="42"/>
      <c r="K38" s="137">
        <v>35.1</v>
      </c>
      <c r="L38" s="138">
        <v>40.369999999999997</v>
      </c>
      <c r="M38" s="139">
        <v>0</v>
      </c>
      <c r="N38" s="140">
        <v>0</v>
      </c>
      <c r="O38" s="42"/>
      <c r="P38" s="42"/>
      <c r="Q38" s="42"/>
      <c r="R38" s="27"/>
      <c r="S38" s="27"/>
      <c r="T38" s="27"/>
      <c r="U38" s="27"/>
    </row>
    <row r="39" spans="1:21" ht="22.8" x14ac:dyDescent="0.4">
      <c r="A39" s="89"/>
      <c r="B39" s="181" t="s">
        <v>207</v>
      </c>
      <c r="C39" s="180"/>
      <c r="D39" s="141">
        <v>71.17</v>
      </c>
      <c r="E39" s="142">
        <v>81.849999999999994</v>
      </c>
      <c r="F39" s="143">
        <v>13.72</v>
      </c>
      <c r="G39" s="144">
        <v>15.78</v>
      </c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27"/>
      <c r="S39" s="27"/>
      <c r="T39" s="27"/>
      <c r="U39" s="27"/>
    </row>
    <row r="40" spans="1:21" ht="22.8" x14ac:dyDescent="0.4">
      <c r="A40" s="89"/>
      <c r="B40" s="181" t="s">
        <v>210</v>
      </c>
      <c r="C40" s="180"/>
      <c r="D40" s="141">
        <v>219.79</v>
      </c>
      <c r="E40" s="142">
        <v>252.76</v>
      </c>
      <c r="F40" s="143">
        <v>21.44</v>
      </c>
      <c r="G40" s="144">
        <v>24.66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27"/>
      <c r="S40" s="27"/>
      <c r="T40" s="27"/>
      <c r="U40" s="27"/>
    </row>
    <row r="41" spans="1:21" ht="22.8" x14ac:dyDescent="0.4">
      <c r="A41" s="27"/>
      <c r="B41" s="179" t="s">
        <v>212</v>
      </c>
      <c r="C41" s="180"/>
      <c r="D41" s="133">
        <v>219.79</v>
      </c>
      <c r="E41" s="134">
        <v>252.76</v>
      </c>
      <c r="F41" s="135">
        <v>21.44</v>
      </c>
      <c r="G41" s="136">
        <v>24.66</v>
      </c>
      <c r="H41" s="27"/>
      <c r="I41" s="42"/>
      <c r="J41" s="42"/>
      <c r="K41" s="42"/>
      <c r="L41" s="42"/>
      <c r="M41" s="42"/>
      <c r="N41" s="42"/>
      <c r="O41" s="42"/>
      <c r="P41" s="42"/>
      <c r="Q41" s="42"/>
      <c r="R41" s="27"/>
      <c r="S41" s="27"/>
      <c r="T41" s="27"/>
      <c r="U41" s="27"/>
    </row>
    <row r="42" spans="1:21" ht="23.4" thickBot="1" x14ac:dyDescent="0.45">
      <c r="A42" s="27"/>
      <c r="B42" s="182" t="s">
        <v>213</v>
      </c>
      <c r="C42" s="183"/>
      <c r="D42" s="145">
        <v>1238.27</v>
      </c>
      <c r="E42" s="146">
        <v>1424.01</v>
      </c>
      <c r="F42" s="145">
        <v>21.44</v>
      </c>
      <c r="G42" s="147">
        <v>24.66</v>
      </c>
      <c r="H42" s="27"/>
      <c r="I42" s="42"/>
      <c r="J42" s="42"/>
      <c r="K42" s="42"/>
      <c r="L42" s="42"/>
      <c r="M42" s="42"/>
      <c r="N42" s="42"/>
      <c r="O42" s="42"/>
      <c r="P42" s="42"/>
      <c r="Q42" s="42"/>
      <c r="R42" s="27"/>
      <c r="S42" s="27"/>
      <c r="T42" s="27"/>
      <c r="U42" s="27"/>
    </row>
    <row r="43" spans="1:21" ht="22.8" x14ac:dyDescent="0.4">
      <c r="A43" s="27"/>
      <c r="B43" s="27"/>
      <c r="C43" s="27"/>
      <c r="D43" s="27"/>
      <c r="E43" s="27"/>
      <c r="F43" s="27"/>
      <c r="G43" s="27"/>
      <c r="H43" s="27"/>
      <c r="I43" s="42"/>
      <c r="J43" s="42"/>
      <c r="K43" s="42"/>
      <c r="L43" s="42"/>
      <c r="M43" s="42"/>
      <c r="N43" s="42"/>
      <c r="O43" s="42"/>
      <c r="P43" s="42"/>
      <c r="Q43" s="42"/>
      <c r="R43" s="27"/>
      <c r="S43" s="27"/>
      <c r="T43" s="27"/>
      <c r="U43" s="27"/>
    </row>
    <row r="44" spans="1:21" ht="22.8" x14ac:dyDescent="0.4">
      <c r="A44" s="27"/>
      <c r="B44" s="27"/>
      <c r="C44" s="27"/>
      <c r="D44" s="27"/>
      <c r="E44" s="27"/>
      <c r="F44" s="27"/>
      <c r="G44" s="27"/>
      <c r="H44" s="27"/>
      <c r="I44" s="42"/>
      <c r="J44" s="42"/>
      <c r="K44" s="42"/>
      <c r="L44" s="42"/>
      <c r="M44" s="42"/>
      <c r="N44" s="42"/>
      <c r="O44" s="42"/>
      <c r="P44" s="42"/>
      <c r="Q44" s="42"/>
      <c r="R44" s="27"/>
      <c r="S44" s="27"/>
      <c r="T44" s="27"/>
      <c r="U44" s="27"/>
    </row>
    <row r="45" spans="1:21" ht="22.8" x14ac:dyDescent="0.4">
      <c r="A45" s="27"/>
      <c r="B45" s="27"/>
      <c r="C45" s="27"/>
      <c r="D45" s="27"/>
      <c r="E45" s="27"/>
      <c r="F45" s="27"/>
      <c r="G45" s="27"/>
      <c r="H45" s="27"/>
      <c r="I45" s="42"/>
      <c r="J45" s="42"/>
      <c r="K45" s="42"/>
      <c r="L45" s="42"/>
      <c r="M45" s="42"/>
      <c r="N45" s="42"/>
      <c r="O45" s="42"/>
      <c r="P45" s="42"/>
      <c r="Q45" s="42"/>
      <c r="R45" s="27"/>
      <c r="S45" s="27"/>
      <c r="T45" s="27"/>
      <c r="U45" s="27"/>
    </row>
    <row r="46" spans="1:21" ht="22.8" x14ac:dyDescent="0.4">
      <c r="A46" s="89"/>
      <c r="B46" s="42"/>
      <c r="C46" s="42"/>
      <c r="D46" s="42"/>
      <c r="E46" s="42"/>
      <c r="F46" s="42"/>
      <c r="G46" s="42"/>
      <c r="H46" s="42"/>
      <c r="I46" s="37"/>
      <c r="J46" s="42"/>
      <c r="K46" s="42"/>
      <c r="L46" s="42"/>
      <c r="M46" s="42"/>
      <c r="N46" s="42"/>
      <c r="O46" s="42"/>
      <c r="P46" s="42"/>
      <c r="Q46" s="42"/>
      <c r="R46" s="27"/>
      <c r="S46" s="27"/>
      <c r="T46" s="27"/>
      <c r="U46" s="27"/>
    </row>
    <row r="47" spans="1:21" ht="23.4" thickBot="1" x14ac:dyDescent="0.45">
      <c r="A47" s="8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27"/>
      <c r="S47" s="27"/>
      <c r="T47" s="27"/>
      <c r="U47" s="27"/>
    </row>
    <row r="48" spans="1:21" ht="22.8" x14ac:dyDescent="0.4">
      <c r="A48" s="89"/>
      <c r="B48" s="173" t="s">
        <v>644</v>
      </c>
      <c r="C48" s="174"/>
      <c r="D48" s="42"/>
      <c r="E48" s="42"/>
      <c r="F48" s="42"/>
      <c r="G48" s="42"/>
      <c r="H48" s="42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2:21" ht="22.8" x14ac:dyDescent="0.4">
      <c r="B49" s="175"/>
      <c r="C49" s="176"/>
      <c r="D49" s="42"/>
      <c r="E49" s="42"/>
      <c r="F49" s="42"/>
      <c r="G49" s="148"/>
      <c r="H49" s="42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2:21" ht="22.8" x14ac:dyDescent="0.4">
      <c r="B50" s="175"/>
      <c r="C50" s="176"/>
      <c r="D50" s="42"/>
      <c r="E50" s="42"/>
      <c r="F50" s="42"/>
      <c r="G50" s="42"/>
      <c r="H50" s="42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2:21" ht="22.8" x14ac:dyDescent="0.4">
      <c r="B51" s="149"/>
      <c r="C51" s="130" t="s">
        <v>369</v>
      </c>
      <c r="D51" s="42"/>
      <c r="E51" s="42"/>
      <c r="F51" s="42"/>
      <c r="G51" s="42"/>
      <c r="H51" s="42"/>
      <c r="I51" s="27"/>
      <c r="J51" s="27"/>
      <c r="K51" s="27"/>
      <c r="L51" s="43"/>
      <c r="M51" s="27"/>
      <c r="N51" s="27"/>
      <c r="O51" s="27"/>
      <c r="P51" s="27"/>
      <c r="Q51" s="27"/>
      <c r="R51" s="32"/>
      <c r="S51" s="93"/>
      <c r="T51" s="36"/>
      <c r="U51" s="36"/>
    </row>
    <row r="52" spans="2:21" ht="23.4" thickBot="1" x14ac:dyDescent="0.45">
      <c r="B52" s="137">
        <v>5.47</v>
      </c>
      <c r="C52" s="150">
        <v>6.29</v>
      </c>
      <c r="D52" s="42"/>
      <c r="E52" s="42"/>
      <c r="F52" s="42"/>
      <c r="G52" s="42"/>
      <c r="H52" s="42"/>
      <c r="I52" s="27"/>
      <c r="J52" s="27"/>
      <c r="K52" s="27"/>
      <c r="L52" s="43"/>
      <c r="M52" s="27"/>
      <c r="N52" s="27"/>
      <c r="O52" s="27"/>
      <c r="P52" s="27"/>
      <c r="Q52" s="27"/>
      <c r="R52" s="32"/>
      <c r="S52" s="93"/>
      <c r="T52" s="36"/>
      <c r="U52" s="36"/>
    </row>
  </sheetData>
  <mergeCells count="46">
    <mergeCell ref="B11:B14"/>
    <mergeCell ref="A1:U1"/>
    <mergeCell ref="D3:O3"/>
    <mergeCell ref="P3:Q5"/>
    <mergeCell ref="R3:S5"/>
    <mergeCell ref="T3:U5"/>
    <mergeCell ref="B4:B6"/>
    <mergeCell ref="D4:I4"/>
    <mergeCell ref="J4:O4"/>
    <mergeCell ref="D5:E5"/>
    <mergeCell ref="F5:G5"/>
    <mergeCell ref="H5:I5"/>
    <mergeCell ref="J5:K5"/>
    <mergeCell ref="L5:M5"/>
    <mergeCell ref="N5:O5"/>
    <mergeCell ref="B7:B10"/>
    <mergeCell ref="B15:B18"/>
    <mergeCell ref="B19:B22"/>
    <mergeCell ref="B25:I25"/>
    <mergeCell ref="D26:E27"/>
    <mergeCell ref="F26:G27"/>
    <mergeCell ref="H26:I27"/>
    <mergeCell ref="B27:C28"/>
    <mergeCell ref="K27:L28"/>
    <mergeCell ref="M27:N27"/>
    <mergeCell ref="B29:C29"/>
    <mergeCell ref="K29:L29"/>
    <mergeCell ref="B30:C30"/>
    <mergeCell ref="K30:L30"/>
    <mergeCell ref="B31:C31"/>
    <mergeCell ref="K31:L31"/>
    <mergeCell ref="B32:C32"/>
    <mergeCell ref="K32:L32"/>
    <mergeCell ref="B35:C35"/>
    <mergeCell ref="D35:E36"/>
    <mergeCell ref="F35:G36"/>
    <mergeCell ref="K35:N35"/>
    <mergeCell ref="K36:L36"/>
    <mergeCell ref="M36:N36"/>
    <mergeCell ref="B48:C50"/>
    <mergeCell ref="B37:C37"/>
    <mergeCell ref="B38:C38"/>
    <mergeCell ref="B39:C39"/>
    <mergeCell ref="B40:C40"/>
    <mergeCell ref="B41:C41"/>
    <mergeCell ref="B42:C4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2ED4-920B-433A-A8E2-BE39C98BEE51}">
  <sheetPr codeName="Sheet2"/>
  <dimension ref="A1:K24"/>
  <sheetViews>
    <sheetView workbookViewId="0">
      <selection activeCell="D2" sqref="D2:D5"/>
    </sheetView>
  </sheetViews>
  <sheetFormatPr defaultRowHeight="14.4" x14ac:dyDescent="0.3"/>
  <cols>
    <col min="1" max="1" width="21.109375" customWidth="1"/>
    <col min="2" max="2" width="20.109375" bestFit="1" customWidth="1"/>
    <col min="3" max="3" width="19.109375" customWidth="1"/>
    <col min="4" max="4" width="14.6640625" bestFit="1" customWidth="1"/>
    <col min="5" max="5" width="18.5546875" customWidth="1"/>
    <col min="6" max="6" width="14.6640625" customWidth="1"/>
    <col min="7" max="11" width="13.109375" customWidth="1"/>
  </cols>
  <sheetData>
    <row r="1" spans="1:11" x14ac:dyDescent="0.3">
      <c r="A1" s="11" t="s">
        <v>188</v>
      </c>
      <c r="B1" s="12" t="s">
        <v>189</v>
      </c>
      <c r="C1" s="12" t="s">
        <v>144</v>
      </c>
      <c r="D1" s="12" t="s">
        <v>145</v>
      </c>
      <c r="E1" s="12" t="s">
        <v>190</v>
      </c>
    </row>
    <row r="2" spans="1:11" x14ac:dyDescent="0.3">
      <c r="B2" t="s">
        <v>191</v>
      </c>
      <c r="C2" s="38" t="s">
        <v>3</v>
      </c>
      <c r="D2" t="s">
        <v>4</v>
      </c>
      <c r="E2" t="s">
        <v>204</v>
      </c>
    </row>
    <row r="3" spans="1:11" x14ac:dyDescent="0.3">
      <c r="B3" t="s">
        <v>192</v>
      </c>
      <c r="C3" t="s">
        <v>648</v>
      </c>
      <c r="D3" t="s">
        <v>13</v>
      </c>
      <c r="E3" t="s">
        <v>207</v>
      </c>
    </row>
    <row r="4" spans="1:11" x14ac:dyDescent="0.3">
      <c r="B4" t="s">
        <v>193</v>
      </c>
      <c r="C4" s="44" t="s">
        <v>649</v>
      </c>
      <c r="D4" t="s">
        <v>21</v>
      </c>
      <c r="E4" t="s">
        <v>210</v>
      </c>
    </row>
    <row r="5" spans="1:11" x14ac:dyDescent="0.3">
      <c r="B5" t="s">
        <v>194</v>
      </c>
      <c r="C5" t="s">
        <v>94</v>
      </c>
      <c r="D5" t="s">
        <v>29</v>
      </c>
      <c r="E5" t="s">
        <v>212</v>
      </c>
    </row>
    <row r="6" spans="1:11" x14ac:dyDescent="0.3">
      <c r="B6" t="s">
        <v>195</v>
      </c>
      <c r="D6" s="19"/>
      <c r="E6" t="s">
        <v>213</v>
      </c>
    </row>
    <row r="7" spans="1:11" x14ac:dyDescent="0.3">
      <c r="B7" t="s">
        <v>196</v>
      </c>
    </row>
    <row r="11" spans="1:11" ht="39" customHeight="1" x14ac:dyDescent="0.3">
      <c r="A11" s="14" t="s">
        <v>224</v>
      </c>
      <c r="B11" s="16" t="s">
        <v>130</v>
      </c>
      <c r="C11" s="16" t="s">
        <v>131</v>
      </c>
      <c r="D11" s="16" t="s">
        <v>132</v>
      </c>
      <c r="E11" s="16" t="s">
        <v>133</v>
      </c>
      <c r="F11" s="16" t="s">
        <v>138</v>
      </c>
      <c r="G11" s="16" t="s">
        <v>134</v>
      </c>
      <c r="H11" s="16" t="s">
        <v>139</v>
      </c>
      <c r="I11" s="16" t="s">
        <v>135</v>
      </c>
      <c r="J11" s="16" t="s">
        <v>136</v>
      </c>
      <c r="K11" s="16" t="s">
        <v>137</v>
      </c>
    </row>
    <row r="12" spans="1:11" x14ac:dyDescent="0.3">
      <c r="A12" s="15" t="s">
        <v>191</v>
      </c>
      <c r="B12" s="17" t="s">
        <v>225</v>
      </c>
      <c r="C12" s="17" t="s">
        <v>225</v>
      </c>
      <c r="D12" s="17" t="s">
        <v>225</v>
      </c>
      <c r="E12" s="17" t="s">
        <v>225</v>
      </c>
      <c r="F12" s="17" t="s">
        <v>225</v>
      </c>
      <c r="G12" s="17" t="s">
        <v>225</v>
      </c>
      <c r="H12" s="17" t="s">
        <v>225</v>
      </c>
      <c r="I12" s="17" t="s">
        <v>225</v>
      </c>
      <c r="J12" s="17" t="s">
        <v>225</v>
      </c>
      <c r="K12" s="17" t="s">
        <v>225</v>
      </c>
    </row>
    <row r="13" spans="1:11" x14ac:dyDescent="0.3">
      <c r="A13" s="15" t="s">
        <v>192</v>
      </c>
      <c r="B13" s="17" t="s">
        <v>225</v>
      </c>
      <c r="C13" s="17" t="s">
        <v>225</v>
      </c>
      <c r="D13" s="17" t="s">
        <v>226</v>
      </c>
      <c r="E13" s="17" t="s">
        <v>225</v>
      </c>
      <c r="F13" s="17" t="s">
        <v>225</v>
      </c>
      <c r="G13" s="17" t="s">
        <v>225</v>
      </c>
      <c r="H13" s="17" t="s">
        <v>225</v>
      </c>
      <c r="I13" s="17" t="s">
        <v>225</v>
      </c>
      <c r="J13" s="17" t="s">
        <v>225</v>
      </c>
      <c r="K13" s="17" t="s">
        <v>225</v>
      </c>
    </row>
    <row r="14" spans="1:11" x14ac:dyDescent="0.3">
      <c r="A14" s="15" t="s">
        <v>193</v>
      </c>
      <c r="B14" s="17" t="s">
        <v>225</v>
      </c>
      <c r="C14" s="17" t="s">
        <v>225</v>
      </c>
      <c r="D14" s="17" t="s">
        <v>225</v>
      </c>
      <c r="E14" s="17" t="s">
        <v>225</v>
      </c>
      <c r="F14" s="17" t="s">
        <v>225</v>
      </c>
      <c r="G14" s="17" t="s">
        <v>225</v>
      </c>
      <c r="H14" s="17" t="s">
        <v>225</v>
      </c>
      <c r="I14" s="17" t="s">
        <v>225</v>
      </c>
      <c r="J14" s="17" t="s">
        <v>225</v>
      </c>
      <c r="K14" s="17" t="s">
        <v>225</v>
      </c>
    </row>
    <row r="15" spans="1:11" x14ac:dyDescent="0.3">
      <c r="A15" s="15" t="s">
        <v>194</v>
      </c>
      <c r="B15" s="17" t="s">
        <v>225</v>
      </c>
      <c r="C15" s="17" t="s">
        <v>225</v>
      </c>
      <c r="D15" s="17" t="s">
        <v>225</v>
      </c>
      <c r="E15" s="17" t="s">
        <v>225</v>
      </c>
      <c r="F15" s="17" t="s">
        <v>225</v>
      </c>
      <c r="G15" s="17" t="s">
        <v>225</v>
      </c>
      <c r="H15" s="17" t="s">
        <v>225</v>
      </c>
      <c r="I15" s="17" t="s">
        <v>225</v>
      </c>
      <c r="J15" s="17" t="s">
        <v>225</v>
      </c>
      <c r="K15" s="17" t="s">
        <v>225</v>
      </c>
    </row>
    <row r="16" spans="1:11" x14ac:dyDescent="0.3">
      <c r="A16" s="15" t="s">
        <v>195</v>
      </c>
      <c r="B16" s="17" t="s">
        <v>225</v>
      </c>
      <c r="C16" s="17" t="s">
        <v>226</v>
      </c>
      <c r="D16" s="17" t="s">
        <v>225</v>
      </c>
      <c r="E16" s="17" t="s">
        <v>225</v>
      </c>
      <c r="F16" s="17" t="s">
        <v>225</v>
      </c>
      <c r="G16" s="17" t="s">
        <v>225</v>
      </c>
      <c r="H16" s="17" t="s">
        <v>225</v>
      </c>
      <c r="I16" s="17" t="s">
        <v>225</v>
      </c>
      <c r="J16" s="17" t="s">
        <v>226</v>
      </c>
      <c r="K16" s="17" t="s">
        <v>226</v>
      </c>
    </row>
    <row r="17" spans="1:11" x14ac:dyDescent="0.3">
      <c r="A17" s="15" t="s">
        <v>196</v>
      </c>
      <c r="B17" s="17" t="s">
        <v>225</v>
      </c>
      <c r="C17" s="17" t="s">
        <v>226</v>
      </c>
      <c r="D17" s="17" t="s">
        <v>225</v>
      </c>
      <c r="E17" s="17" t="s">
        <v>225</v>
      </c>
      <c r="F17" s="17" t="s">
        <v>225</v>
      </c>
      <c r="G17" s="17" t="s">
        <v>225</v>
      </c>
      <c r="H17" s="17" t="s">
        <v>225</v>
      </c>
      <c r="I17" s="17" t="s">
        <v>226</v>
      </c>
      <c r="J17" s="17" t="s">
        <v>226</v>
      </c>
      <c r="K17" s="17" t="s">
        <v>226</v>
      </c>
    </row>
    <row r="19" spans="1:11" x14ac:dyDescent="0.3">
      <c r="A19" s="11" t="s">
        <v>235</v>
      </c>
    </row>
    <row r="20" spans="1:11" x14ac:dyDescent="0.3">
      <c r="A20" t="s">
        <v>347</v>
      </c>
    </row>
    <row r="23" spans="1:11" x14ac:dyDescent="0.3">
      <c r="A23" t="s">
        <v>629</v>
      </c>
    </row>
    <row r="24" spans="1:11" x14ac:dyDescent="0.3">
      <c r="A24" t="s">
        <v>348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CC6A-BC07-4C73-8000-C52D0A763F80}">
  <sheetPr codeName="Sheet31"/>
  <dimension ref="A1:C7"/>
  <sheetViews>
    <sheetView workbookViewId="0">
      <selection activeCell="B2" sqref="B2:C5"/>
    </sheetView>
  </sheetViews>
  <sheetFormatPr defaultRowHeight="14.4" x14ac:dyDescent="0.3"/>
  <cols>
    <col min="1" max="1" width="20.7773437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239</v>
      </c>
      <c r="B1" t="s">
        <v>174</v>
      </c>
      <c r="C1" t="s">
        <v>175</v>
      </c>
    </row>
    <row r="2" spans="1:3" x14ac:dyDescent="0.3">
      <c r="B2" t="s">
        <v>349</v>
      </c>
      <c r="C2" t="s">
        <v>350</v>
      </c>
    </row>
    <row r="3" spans="1:3" x14ac:dyDescent="0.3">
      <c r="A3" t="s">
        <v>351</v>
      </c>
      <c r="B3" t="s">
        <v>203</v>
      </c>
      <c r="C3" t="s">
        <v>203</v>
      </c>
    </row>
    <row r="4" spans="1:3" x14ac:dyDescent="0.3">
      <c r="A4" t="s">
        <v>204</v>
      </c>
      <c r="B4" t="s">
        <v>205</v>
      </c>
      <c r="C4" t="s">
        <v>206</v>
      </c>
    </row>
    <row r="5" spans="1:3" x14ac:dyDescent="0.3">
      <c r="A5" t="s">
        <v>207</v>
      </c>
      <c r="B5" t="s">
        <v>208</v>
      </c>
      <c r="C5" t="s">
        <v>209</v>
      </c>
    </row>
    <row r="6" spans="1:3" x14ac:dyDescent="0.3">
      <c r="A6" t="s">
        <v>210</v>
      </c>
      <c r="B6" t="s">
        <v>177</v>
      </c>
      <c r="C6" t="s">
        <v>211</v>
      </c>
    </row>
    <row r="7" spans="1:3" x14ac:dyDescent="0.3">
      <c r="A7" t="s">
        <v>213</v>
      </c>
      <c r="B7" t="s">
        <v>180</v>
      </c>
      <c r="C7" t="s">
        <v>181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4676-DE42-40EA-B6D3-61AC4E670CB1}">
  <sheetPr codeName="Sheet32"/>
  <dimension ref="A1:D8"/>
  <sheetViews>
    <sheetView workbookViewId="0">
      <selection activeCell="D2" sqref="D2:D5"/>
    </sheetView>
  </sheetViews>
  <sheetFormatPr defaultRowHeight="14.4" x14ac:dyDescent="0.3"/>
  <cols>
    <col min="1" max="1" width="29.21875" bestFit="1" customWidth="1"/>
    <col min="2" max="2" width="33.109375" bestFit="1" customWidth="1"/>
    <col min="3" max="3" width="32.77734375" bestFit="1" customWidth="1"/>
    <col min="4" max="4" width="40.44140625" bestFit="1" customWidth="1"/>
  </cols>
  <sheetData>
    <row r="1" spans="1:4" x14ac:dyDescent="0.3">
      <c r="A1" t="s">
        <v>2</v>
      </c>
      <c r="B1" t="s">
        <v>237</v>
      </c>
      <c r="C1" t="s">
        <v>238</v>
      </c>
      <c r="D1" t="s">
        <v>163</v>
      </c>
    </row>
    <row r="3" spans="1:4" x14ac:dyDescent="0.3">
      <c r="C3" t="s">
        <v>228</v>
      </c>
      <c r="D3" t="s">
        <v>219</v>
      </c>
    </row>
    <row r="4" spans="1:4" x14ac:dyDescent="0.3">
      <c r="A4" t="s">
        <v>2</v>
      </c>
      <c r="B4" t="s">
        <v>203</v>
      </c>
      <c r="C4" t="s">
        <v>203</v>
      </c>
      <c r="D4" t="s">
        <v>203</v>
      </c>
    </row>
    <row r="5" spans="1:4" x14ac:dyDescent="0.3">
      <c r="A5" t="s">
        <v>4</v>
      </c>
      <c r="B5" t="s">
        <v>164</v>
      </c>
      <c r="C5" t="s">
        <v>165</v>
      </c>
      <c r="D5" t="s">
        <v>166</v>
      </c>
    </row>
    <row r="6" spans="1:4" x14ac:dyDescent="0.3">
      <c r="A6" t="s">
        <v>13</v>
      </c>
      <c r="B6" t="s">
        <v>167</v>
      </c>
      <c r="C6" t="s">
        <v>168</v>
      </c>
      <c r="D6" t="s">
        <v>166</v>
      </c>
    </row>
    <row r="7" spans="1:4" x14ac:dyDescent="0.3">
      <c r="A7" t="s">
        <v>21</v>
      </c>
      <c r="B7" t="s">
        <v>169</v>
      </c>
      <c r="C7" t="s">
        <v>170</v>
      </c>
      <c r="D7" t="s">
        <v>171</v>
      </c>
    </row>
    <row r="8" spans="1:4" x14ac:dyDescent="0.3">
      <c r="A8" t="s">
        <v>229</v>
      </c>
      <c r="B8" t="s">
        <v>166</v>
      </c>
      <c r="C8" t="s">
        <v>166</v>
      </c>
      <c r="D8" t="s">
        <v>171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722A-C8F7-4811-8397-F601F15A4479}">
  <sheetPr codeName="Sheet34">
    <tabColor theme="4" tint="0.39997558519241921"/>
  </sheetPr>
  <dimension ref="A1:B7"/>
  <sheetViews>
    <sheetView workbookViewId="0">
      <selection activeCell="A2" sqref="A2:B5"/>
    </sheetView>
  </sheetViews>
  <sheetFormatPr defaultRowHeight="14.4" x14ac:dyDescent="0.3"/>
  <cols>
    <col min="1" max="1" width="14.5546875" bestFit="1" customWidth="1"/>
    <col min="2" max="2" width="30.21875" bestFit="1" customWidth="1"/>
  </cols>
  <sheetData>
    <row r="1" spans="1:2" x14ac:dyDescent="0.3">
      <c r="A1" t="s">
        <v>2</v>
      </c>
      <c r="B1" t="s">
        <v>156</v>
      </c>
    </row>
    <row r="2" spans="1:2" x14ac:dyDescent="0.3">
      <c r="B2" t="s">
        <v>156</v>
      </c>
    </row>
    <row r="3" spans="1:2" x14ac:dyDescent="0.3">
      <c r="A3" t="s">
        <v>2</v>
      </c>
      <c r="B3" t="s">
        <v>203</v>
      </c>
    </row>
    <row r="4" spans="1:2" x14ac:dyDescent="0.3">
      <c r="A4" t="s">
        <v>4</v>
      </c>
      <c r="B4" t="s">
        <v>157</v>
      </c>
    </row>
    <row r="5" spans="1:2" x14ac:dyDescent="0.3">
      <c r="A5" t="s">
        <v>13</v>
      </c>
      <c r="B5" t="s">
        <v>158</v>
      </c>
    </row>
    <row r="6" spans="1:2" x14ac:dyDescent="0.3">
      <c r="A6" t="s">
        <v>21</v>
      </c>
      <c r="B6" t="s">
        <v>159</v>
      </c>
    </row>
    <row r="7" spans="1:2" x14ac:dyDescent="0.3">
      <c r="A7" t="s">
        <v>29</v>
      </c>
      <c r="B7" t="s">
        <v>160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9B393-8D2C-4196-929D-00952F135735}">
  <sheetPr codeName="Sheet8"/>
  <dimension ref="A1:P21"/>
  <sheetViews>
    <sheetView workbookViewId="0">
      <selection activeCell="C22" sqref="C22"/>
    </sheetView>
  </sheetViews>
  <sheetFormatPr defaultRowHeight="14.4" x14ac:dyDescent="0.3"/>
  <cols>
    <col min="1" max="1" width="18" bestFit="1" customWidth="1"/>
    <col min="2" max="2" width="14.5546875" bestFit="1" customWidth="1"/>
    <col min="3" max="3" width="38.21875" bestFit="1" customWidth="1"/>
    <col min="4" max="9" width="10.77734375" bestFit="1" customWidth="1"/>
    <col min="10" max="12" width="11.77734375" bestFit="1" customWidth="1"/>
    <col min="13" max="13" width="26.77734375" bestFit="1" customWidth="1"/>
    <col min="14" max="14" width="11.77734375" bestFit="1" customWidth="1"/>
    <col min="15" max="15" width="35.5546875" bestFit="1" customWidth="1"/>
    <col min="16" max="16" width="11.77734375" bestFit="1" customWidth="1"/>
  </cols>
  <sheetData>
    <row r="1" spans="1:16" x14ac:dyDescent="0.3">
      <c r="A1" t="s">
        <v>377</v>
      </c>
      <c r="B1" t="s">
        <v>362</v>
      </c>
      <c r="C1" t="s">
        <v>363</v>
      </c>
      <c r="D1" t="s">
        <v>364</v>
      </c>
      <c r="E1" t="s">
        <v>365</v>
      </c>
      <c r="F1" t="s">
        <v>366</v>
      </c>
      <c r="G1" t="s">
        <v>367</v>
      </c>
      <c r="H1" t="s">
        <v>442</v>
      </c>
      <c r="I1" t="s">
        <v>443</v>
      </c>
      <c r="J1" t="s">
        <v>493</v>
      </c>
      <c r="K1" t="s">
        <v>444</v>
      </c>
      <c r="L1" t="s">
        <v>494</v>
      </c>
      <c r="M1" t="s">
        <v>495</v>
      </c>
      <c r="N1" t="s">
        <v>496</v>
      </c>
      <c r="O1" t="s">
        <v>497</v>
      </c>
      <c r="P1" t="s">
        <v>498</v>
      </c>
    </row>
    <row r="2" spans="1:16" x14ac:dyDescent="0.3">
      <c r="C2" t="s">
        <v>499</v>
      </c>
    </row>
    <row r="3" spans="1:16" x14ac:dyDescent="0.3">
      <c r="B3" t="s">
        <v>203</v>
      </c>
      <c r="C3" t="s">
        <v>353</v>
      </c>
      <c r="M3" t="s">
        <v>354</v>
      </c>
      <c r="O3" t="s">
        <v>500</v>
      </c>
    </row>
    <row r="4" spans="1:16" x14ac:dyDescent="0.3">
      <c r="C4" t="s">
        <v>0</v>
      </c>
      <c r="E4" t="s">
        <v>1</v>
      </c>
      <c r="G4" t="s">
        <v>356</v>
      </c>
      <c r="I4" t="s">
        <v>0</v>
      </c>
      <c r="K4" t="s">
        <v>1</v>
      </c>
      <c r="M4" t="s">
        <v>356</v>
      </c>
      <c r="O4" t="s">
        <v>203</v>
      </c>
      <c r="P4" t="s">
        <v>203</v>
      </c>
    </row>
    <row r="5" spans="1:16" x14ac:dyDescent="0.3">
      <c r="A5" t="s">
        <v>357</v>
      </c>
      <c r="B5" t="s">
        <v>2</v>
      </c>
      <c r="C5" t="s">
        <v>203</v>
      </c>
      <c r="D5" t="s">
        <v>369</v>
      </c>
      <c r="E5" t="s">
        <v>203</v>
      </c>
      <c r="F5" t="s">
        <v>369</v>
      </c>
      <c r="G5" t="s">
        <v>203</v>
      </c>
      <c r="H5" t="s">
        <v>369</v>
      </c>
      <c r="I5" t="s">
        <v>203</v>
      </c>
      <c r="J5" t="s">
        <v>369</v>
      </c>
      <c r="K5" t="s">
        <v>203</v>
      </c>
      <c r="L5" t="s">
        <v>369</v>
      </c>
      <c r="M5" t="s">
        <v>203</v>
      </c>
      <c r="N5" t="s">
        <v>369</v>
      </c>
      <c r="O5" t="s">
        <v>203</v>
      </c>
      <c r="P5" t="s">
        <v>369</v>
      </c>
    </row>
    <row r="6" spans="1:16" x14ac:dyDescent="0.3">
      <c r="A6" t="s">
        <v>3</v>
      </c>
      <c r="B6" t="s">
        <v>4</v>
      </c>
      <c r="C6" t="s">
        <v>5</v>
      </c>
      <c r="D6" t="s">
        <v>501</v>
      </c>
      <c r="E6" t="s">
        <v>6</v>
      </c>
      <c r="F6" t="s">
        <v>502</v>
      </c>
      <c r="G6" t="s">
        <v>7</v>
      </c>
      <c r="H6" t="s">
        <v>503</v>
      </c>
      <c r="I6" t="s">
        <v>8</v>
      </c>
      <c r="J6" t="s">
        <v>504</v>
      </c>
      <c r="K6" t="s">
        <v>9</v>
      </c>
      <c r="L6" t="s">
        <v>505</v>
      </c>
      <c r="M6" t="s">
        <v>10</v>
      </c>
      <c r="N6" t="s">
        <v>506</v>
      </c>
      <c r="O6" t="s">
        <v>11</v>
      </c>
      <c r="P6" t="s">
        <v>12</v>
      </c>
    </row>
    <row r="7" spans="1:16" x14ac:dyDescent="0.3">
      <c r="B7" t="s">
        <v>13</v>
      </c>
      <c r="C7" t="s">
        <v>14</v>
      </c>
      <c r="D7" t="s">
        <v>507</v>
      </c>
      <c r="E7" t="s">
        <v>15</v>
      </c>
      <c r="F7" t="s">
        <v>508</v>
      </c>
      <c r="G7" t="s">
        <v>16</v>
      </c>
      <c r="H7" t="s">
        <v>509</v>
      </c>
      <c r="I7" t="s">
        <v>17</v>
      </c>
      <c r="J7" t="s">
        <v>510</v>
      </c>
      <c r="K7" t="s">
        <v>18</v>
      </c>
      <c r="L7" t="s">
        <v>511</v>
      </c>
      <c r="M7" t="s">
        <v>19</v>
      </c>
      <c r="N7" t="s">
        <v>512</v>
      </c>
      <c r="O7" t="s">
        <v>20</v>
      </c>
      <c r="P7" t="s">
        <v>513</v>
      </c>
    </row>
    <row r="8" spans="1:16" x14ac:dyDescent="0.3">
      <c r="B8" t="s">
        <v>21</v>
      </c>
      <c r="C8" t="s">
        <v>22</v>
      </c>
      <c r="D8" t="s">
        <v>514</v>
      </c>
      <c r="E8" t="s">
        <v>23</v>
      </c>
      <c r="F8" t="s">
        <v>515</v>
      </c>
      <c r="G8" t="s">
        <v>24</v>
      </c>
      <c r="H8" t="s">
        <v>516</v>
      </c>
      <c r="I8" t="s">
        <v>25</v>
      </c>
      <c r="J8" t="s">
        <v>517</v>
      </c>
      <c r="K8" t="s">
        <v>26</v>
      </c>
      <c r="L8" t="s">
        <v>518</v>
      </c>
      <c r="M8" t="s">
        <v>27</v>
      </c>
      <c r="N8" t="s">
        <v>519</v>
      </c>
      <c r="O8" t="s">
        <v>28</v>
      </c>
      <c r="P8" t="s">
        <v>520</v>
      </c>
    </row>
    <row r="9" spans="1:16" x14ac:dyDescent="0.3">
      <c r="B9" t="s">
        <v>29</v>
      </c>
      <c r="C9" t="s">
        <v>30</v>
      </c>
      <c r="D9" t="s">
        <v>521</v>
      </c>
      <c r="E9" t="s">
        <v>31</v>
      </c>
      <c r="F9" t="s">
        <v>522</v>
      </c>
      <c r="G9" t="s">
        <v>32</v>
      </c>
      <c r="H9" t="s">
        <v>523</v>
      </c>
      <c r="I9" t="s">
        <v>33</v>
      </c>
      <c r="J9" t="s">
        <v>524</v>
      </c>
      <c r="K9" t="s">
        <v>34</v>
      </c>
      <c r="L9" t="s">
        <v>525</v>
      </c>
      <c r="M9" t="s">
        <v>35</v>
      </c>
      <c r="N9" t="s">
        <v>526</v>
      </c>
      <c r="O9" t="s">
        <v>36</v>
      </c>
      <c r="P9" t="s">
        <v>527</v>
      </c>
    </row>
    <row r="10" spans="1:16" x14ac:dyDescent="0.3">
      <c r="A10" t="s">
        <v>37</v>
      </c>
      <c r="B10" t="s">
        <v>4</v>
      </c>
      <c r="C10" t="s">
        <v>38</v>
      </c>
      <c r="D10" t="s">
        <v>528</v>
      </c>
      <c r="E10" t="s">
        <v>39</v>
      </c>
      <c r="F10" t="s">
        <v>529</v>
      </c>
      <c r="G10" t="s">
        <v>40</v>
      </c>
      <c r="H10" t="s">
        <v>530</v>
      </c>
      <c r="I10" t="s">
        <v>41</v>
      </c>
      <c r="J10" t="s">
        <v>531</v>
      </c>
      <c r="K10" t="s">
        <v>42</v>
      </c>
      <c r="L10" t="s">
        <v>532</v>
      </c>
      <c r="M10" t="s">
        <v>43</v>
      </c>
      <c r="N10" t="s">
        <v>44</v>
      </c>
      <c r="O10" t="s">
        <v>45</v>
      </c>
      <c r="P10" t="s">
        <v>533</v>
      </c>
    </row>
    <row r="11" spans="1:16" x14ac:dyDescent="0.3">
      <c r="B11" t="s">
        <v>13</v>
      </c>
      <c r="C11" t="s">
        <v>46</v>
      </c>
      <c r="D11" t="s">
        <v>534</v>
      </c>
      <c r="E11" t="s">
        <v>47</v>
      </c>
      <c r="F11" t="s">
        <v>535</v>
      </c>
      <c r="G11" t="s">
        <v>48</v>
      </c>
      <c r="H11" t="s">
        <v>536</v>
      </c>
      <c r="I11" t="s">
        <v>49</v>
      </c>
      <c r="J11" t="s">
        <v>537</v>
      </c>
      <c r="K11" t="s">
        <v>50</v>
      </c>
      <c r="L11" t="s">
        <v>538</v>
      </c>
      <c r="M11" t="s">
        <v>51</v>
      </c>
      <c r="N11" t="s">
        <v>539</v>
      </c>
      <c r="O11" t="s">
        <v>52</v>
      </c>
      <c r="P11" t="s">
        <v>540</v>
      </c>
    </row>
    <row r="12" spans="1:16" x14ac:dyDescent="0.3">
      <c r="B12" t="s">
        <v>21</v>
      </c>
      <c r="C12" t="s">
        <v>53</v>
      </c>
      <c r="D12" t="s">
        <v>541</v>
      </c>
      <c r="E12" t="s">
        <v>54</v>
      </c>
      <c r="F12" t="s">
        <v>542</v>
      </c>
      <c r="G12" t="s">
        <v>55</v>
      </c>
      <c r="H12" t="s">
        <v>543</v>
      </c>
      <c r="I12" t="s">
        <v>56</v>
      </c>
      <c r="J12" t="s">
        <v>544</v>
      </c>
      <c r="K12" t="s">
        <v>57</v>
      </c>
      <c r="L12" t="s">
        <v>545</v>
      </c>
      <c r="M12" t="s">
        <v>58</v>
      </c>
      <c r="N12" t="s">
        <v>546</v>
      </c>
      <c r="O12" t="s">
        <v>59</v>
      </c>
      <c r="P12" t="s">
        <v>547</v>
      </c>
    </row>
    <row r="13" spans="1:16" x14ac:dyDescent="0.3">
      <c r="B13" t="s">
        <v>29</v>
      </c>
      <c r="C13" t="s">
        <v>60</v>
      </c>
      <c r="D13" t="s">
        <v>548</v>
      </c>
      <c r="E13" t="s">
        <v>61</v>
      </c>
      <c r="F13" t="s">
        <v>549</v>
      </c>
      <c r="G13" t="s">
        <v>62</v>
      </c>
      <c r="H13" t="s">
        <v>550</v>
      </c>
      <c r="I13" t="s">
        <v>63</v>
      </c>
      <c r="J13" t="s">
        <v>551</v>
      </c>
      <c r="K13" t="s">
        <v>64</v>
      </c>
      <c r="L13" t="s">
        <v>552</v>
      </c>
      <c r="M13" t="s">
        <v>65</v>
      </c>
      <c r="N13" t="s">
        <v>553</v>
      </c>
      <c r="O13" t="s">
        <v>66</v>
      </c>
      <c r="P13" t="s">
        <v>554</v>
      </c>
    </row>
    <row r="14" spans="1:16" x14ac:dyDescent="0.3">
      <c r="A14" t="s">
        <v>67</v>
      </c>
      <c r="B14" t="s">
        <v>4</v>
      </c>
      <c r="C14" t="s">
        <v>68</v>
      </c>
      <c r="D14" t="s">
        <v>555</v>
      </c>
      <c r="E14" t="s">
        <v>69</v>
      </c>
      <c r="F14" t="s">
        <v>556</v>
      </c>
      <c r="G14" t="s">
        <v>70</v>
      </c>
      <c r="H14" t="s">
        <v>557</v>
      </c>
      <c r="I14" t="s">
        <v>71</v>
      </c>
      <c r="J14" t="s">
        <v>558</v>
      </c>
      <c r="K14" t="s">
        <v>72</v>
      </c>
      <c r="L14" t="s">
        <v>559</v>
      </c>
      <c r="M14" t="s">
        <v>73</v>
      </c>
      <c r="N14" t="s">
        <v>560</v>
      </c>
      <c r="O14" t="s">
        <v>74</v>
      </c>
      <c r="P14" t="s">
        <v>561</v>
      </c>
    </row>
    <row r="15" spans="1:16" x14ac:dyDescent="0.3">
      <c r="B15" t="s">
        <v>13</v>
      </c>
      <c r="C15" t="s">
        <v>75</v>
      </c>
      <c r="D15" t="s">
        <v>562</v>
      </c>
      <c r="E15" t="s">
        <v>76</v>
      </c>
      <c r="F15" t="s">
        <v>563</v>
      </c>
      <c r="G15" t="s">
        <v>44</v>
      </c>
      <c r="H15" t="s">
        <v>431</v>
      </c>
      <c r="I15" t="s">
        <v>77</v>
      </c>
      <c r="J15" t="s">
        <v>564</v>
      </c>
      <c r="K15" t="s">
        <v>78</v>
      </c>
      <c r="L15" t="s">
        <v>565</v>
      </c>
      <c r="M15" t="s">
        <v>79</v>
      </c>
      <c r="N15" t="s">
        <v>566</v>
      </c>
      <c r="O15" t="s">
        <v>80</v>
      </c>
      <c r="P15" t="s">
        <v>567</v>
      </c>
    </row>
    <row r="16" spans="1:16" x14ac:dyDescent="0.3">
      <c r="B16" t="s">
        <v>21</v>
      </c>
      <c r="C16" t="s">
        <v>81</v>
      </c>
      <c r="D16" t="s">
        <v>568</v>
      </c>
      <c r="E16" t="s">
        <v>82</v>
      </c>
      <c r="F16" t="s">
        <v>569</v>
      </c>
      <c r="G16" t="s">
        <v>83</v>
      </c>
      <c r="H16" t="s">
        <v>570</v>
      </c>
      <c r="I16" t="s">
        <v>84</v>
      </c>
      <c r="J16" t="s">
        <v>571</v>
      </c>
      <c r="K16" t="s">
        <v>85</v>
      </c>
      <c r="L16" t="s">
        <v>572</v>
      </c>
      <c r="M16" t="s">
        <v>86</v>
      </c>
      <c r="N16" t="s">
        <v>573</v>
      </c>
      <c r="O16" t="s">
        <v>87</v>
      </c>
      <c r="P16" t="s">
        <v>574</v>
      </c>
    </row>
    <row r="17" spans="1:16" x14ac:dyDescent="0.3">
      <c r="B17" t="s">
        <v>29</v>
      </c>
      <c r="C17" t="s">
        <v>88</v>
      </c>
      <c r="D17" t="s">
        <v>575</v>
      </c>
      <c r="E17" t="s">
        <v>89</v>
      </c>
      <c r="F17" t="s">
        <v>576</v>
      </c>
      <c r="G17" t="s">
        <v>90</v>
      </c>
      <c r="H17" t="s">
        <v>577</v>
      </c>
      <c r="I17" t="s">
        <v>91</v>
      </c>
      <c r="J17" t="s">
        <v>578</v>
      </c>
      <c r="K17" t="s">
        <v>92</v>
      </c>
      <c r="L17" t="s">
        <v>579</v>
      </c>
      <c r="M17" t="s">
        <v>93</v>
      </c>
      <c r="N17" t="s">
        <v>580</v>
      </c>
      <c r="O17" t="s">
        <v>12</v>
      </c>
      <c r="P17" t="s">
        <v>581</v>
      </c>
    </row>
    <row r="18" spans="1:16" x14ac:dyDescent="0.3">
      <c r="A18" t="s">
        <v>94</v>
      </c>
      <c r="B18" t="s">
        <v>4</v>
      </c>
      <c r="C18" t="s">
        <v>95</v>
      </c>
      <c r="D18" t="s">
        <v>582</v>
      </c>
      <c r="E18" t="s">
        <v>96</v>
      </c>
      <c r="F18" t="s">
        <v>583</v>
      </c>
      <c r="G18" t="s">
        <v>97</v>
      </c>
      <c r="H18" t="s">
        <v>584</v>
      </c>
      <c r="I18" t="s">
        <v>98</v>
      </c>
      <c r="J18" t="s">
        <v>585</v>
      </c>
      <c r="K18" t="s">
        <v>99</v>
      </c>
      <c r="L18" t="s">
        <v>586</v>
      </c>
      <c r="M18" t="s">
        <v>100</v>
      </c>
      <c r="N18" t="s">
        <v>587</v>
      </c>
      <c r="O18" t="s">
        <v>101</v>
      </c>
      <c r="P18" t="s">
        <v>588</v>
      </c>
    </row>
    <row r="19" spans="1:16" x14ac:dyDescent="0.3">
      <c r="B19" t="s">
        <v>13</v>
      </c>
      <c r="C19" t="s">
        <v>102</v>
      </c>
      <c r="D19" t="s">
        <v>589</v>
      </c>
      <c r="E19" t="s">
        <v>103</v>
      </c>
      <c r="F19" t="s">
        <v>590</v>
      </c>
      <c r="G19" t="s">
        <v>104</v>
      </c>
      <c r="H19" t="s">
        <v>591</v>
      </c>
      <c r="I19" t="s">
        <v>105</v>
      </c>
      <c r="J19" t="s">
        <v>592</v>
      </c>
      <c r="K19" t="s">
        <v>106</v>
      </c>
      <c r="L19" t="s">
        <v>593</v>
      </c>
      <c r="M19" t="s">
        <v>107</v>
      </c>
      <c r="N19" t="s">
        <v>594</v>
      </c>
      <c r="O19" t="s">
        <v>108</v>
      </c>
      <c r="P19" t="s">
        <v>595</v>
      </c>
    </row>
    <row r="20" spans="1:16" x14ac:dyDescent="0.3">
      <c r="B20" t="s">
        <v>21</v>
      </c>
      <c r="C20" t="s">
        <v>109</v>
      </c>
      <c r="D20" t="s">
        <v>596</v>
      </c>
      <c r="E20" t="s">
        <v>110</v>
      </c>
      <c r="F20" t="s">
        <v>597</v>
      </c>
      <c r="G20" t="s">
        <v>111</v>
      </c>
      <c r="H20" t="s">
        <v>598</v>
      </c>
      <c r="I20" t="s">
        <v>112</v>
      </c>
      <c r="J20" t="s">
        <v>599</v>
      </c>
      <c r="K20" t="s">
        <v>113</v>
      </c>
      <c r="L20" t="s">
        <v>600</v>
      </c>
      <c r="M20" t="s">
        <v>114</v>
      </c>
      <c r="N20" t="s">
        <v>601</v>
      </c>
      <c r="O20" t="s">
        <v>115</v>
      </c>
      <c r="P20" t="s">
        <v>602</v>
      </c>
    </row>
    <row r="21" spans="1:16" x14ac:dyDescent="0.3">
      <c r="B21" t="s">
        <v>29</v>
      </c>
      <c r="C21" t="s">
        <v>116</v>
      </c>
      <c r="D21" t="s">
        <v>603</v>
      </c>
      <c r="E21" t="s">
        <v>117</v>
      </c>
      <c r="F21" t="s">
        <v>604</v>
      </c>
      <c r="G21" t="s">
        <v>118</v>
      </c>
      <c r="H21" t="s">
        <v>605</v>
      </c>
      <c r="I21" t="s">
        <v>119</v>
      </c>
      <c r="J21" t="s">
        <v>606</v>
      </c>
      <c r="K21" t="s">
        <v>120</v>
      </c>
      <c r="L21" t="s">
        <v>607</v>
      </c>
      <c r="M21" t="s">
        <v>121</v>
      </c>
      <c r="N21" t="s">
        <v>608</v>
      </c>
      <c r="O21" t="s">
        <v>122</v>
      </c>
      <c r="P21" t="s">
        <v>609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4E89-E2BD-4E7E-8DDF-61E4F468719F}">
  <sheetPr codeName="Sheet9"/>
  <dimension ref="A1:C5"/>
  <sheetViews>
    <sheetView workbookViewId="0">
      <selection sqref="A1:C3"/>
    </sheetView>
  </sheetViews>
  <sheetFormatPr defaultRowHeight="14.4" x14ac:dyDescent="0.3"/>
  <cols>
    <col min="1" max="1" width="4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173</v>
      </c>
      <c r="B1" t="s">
        <v>174</v>
      </c>
      <c r="C1" t="s">
        <v>175</v>
      </c>
    </row>
    <row r="2" spans="1:3" x14ac:dyDescent="0.3">
      <c r="B2" t="s">
        <v>349</v>
      </c>
      <c r="C2" t="s">
        <v>175</v>
      </c>
    </row>
    <row r="3" spans="1:3" x14ac:dyDescent="0.3">
      <c r="A3" t="s">
        <v>173</v>
      </c>
      <c r="B3" t="s">
        <v>203</v>
      </c>
      <c r="C3" t="s">
        <v>203</v>
      </c>
    </row>
    <row r="4" spans="1:3" x14ac:dyDescent="0.3">
      <c r="A4" t="s">
        <v>176</v>
      </c>
      <c r="B4" t="s">
        <v>177</v>
      </c>
      <c r="C4" t="s">
        <v>178</v>
      </c>
    </row>
    <row r="5" spans="1:3" x14ac:dyDescent="0.3">
      <c r="A5" t="s">
        <v>179</v>
      </c>
      <c r="B5" t="s">
        <v>180</v>
      </c>
      <c r="C5" t="s">
        <v>181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9DC9-EC8A-465E-B2AF-3D3770311A10}">
  <sheetPr codeName="Sheet10"/>
  <dimension ref="A1:B5"/>
  <sheetViews>
    <sheetView workbookViewId="0">
      <selection sqref="A1:B2"/>
    </sheetView>
  </sheetViews>
  <sheetFormatPr defaultRowHeight="14.4" x14ac:dyDescent="0.3"/>
  <cols>
    <col min="1" max="1" width="30.44140625" bestFit="1" customWidth="1"/>
    <col min="2" max="2" width="29.88671875" bestFit="1" customWidth="1"/>
  </cols>
  <sheetData>
    <row r="1" spans="1:2" x14ac:dyDescent="0.3">
      <c r="A1" t="s">
        <v>182</v>
      </c>
      <c r="B1" t="s">
        <v>183</v>
      </c>
    </row>
    <row r="3" spans="1:2" x14ac:dyDescent="0.3">
      <c r="B3" t="s">
        <v>610</v>
      </c>
    </row>
    <row r="4" spans="1:2" x14ac:dyDescent="0.3">
      <c r="A4" t="s">
        <v>203</v>
      </c>
      <c r="B4" t="s">
        <v>203</v>
      </c>
    </row>
    <row r="5" spans="1:2" x14ac:dyDescent="0.3">
      <c r="A5" t="s">
        <v>184</v>
      </c>
      <c r="B5" t="s">
        <v>185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DA7E-0D6A-4ECA-AEBD-44222E0B1F7D}">
  <sheetPr codeName="Sheet11"/>
  <dimension ref="A1:D8"/>
  <sheetViews>
    <sheetView workbookViewId="0">
      <selection activeCell="D2" sqref="D2:D5"/>
    </sheetView>
  </sheetViews>
  <sheetFormatPr defaultRowHeight="14.4" x14ac:dyDescent="0.3"/>
  <cols>
    <col min="1" max="1" width="29.109375" bestFit="1" customWidth="1"/>
    <col min="2" max="2" width="33" bestFit="1" customWidth="1"/>
    <col min="3" max="3" width="32.77734375" bestFit="1" customWidth="1"/>
    <col min="4" max="4" width="40.44140625" bestFit="1" customWidth="1"/>
  </cols>
  <sheetData>
    <row r="1" spans="1:4" x14ac:dyDescent="0.3">
      <c r="A1" t="s">
        <v>2</v>
      </c>
      <c r="B1" t="s">
        <v>161</v>
      </c>
      <c r="C1" t="s">
        <v>162</v>
      </c>
      <c r="D1" t="s">
        <v>163</v>
      </c>
    </row>
    <row r="2" spans="1:4" x14ac:dyDescent="0.3">
      <c r="B2" t="s">
        <v>368</v>
      </c>
    </row>
    <row r="3" spans="1:4" x14ac:dyDescent="0.3">
      <c r="B3" t="s">
        <v>611</v>
      </c>
      <c r="C3" t="s">
        <v>612</v>
      </c>
      <c r="D3" t="s">
        <v>219</v>
      </c>
    </row>
    <row r="4" spans="1:4" x14ac:dyDescent="0.3">
      <c r="A4" t="s">
        <v>2</v>
      </c>
      <c r="B4" t="s">
        <v>203</v>
      </c>
      <c r="C4" t="s">
        <v>203</v>
      </c>
      <c r="D4" t="s">
        <v>203</v>
      </c>
    </row>
    <row r="5" spans="1:4" x14ac:dyDescent="0.3">
      <c r="A5" t="s">
        <v>4</v>
      </c>
      <c r="B5" t="s">
        <v>164</v>
      </c>
      <c r="C5" t="s">
        <v>165</v>
      </c>
      <c r="D5" t="s">
        <v>166</v>
      </c>
    </row>
    <row r="6" spans="1:4" x14ac:dyDescent="0.3">
      <c r="A6" t="s">
        <v>13</v>
      </c>
      <c r="B6" t="s">
        <v>167</v>
      </c>
      <c r="C6" t="s">
        <v>168</v>
      </c>
      <c r="D6" t="s">
        <v>166</v>
      </c>
    </row>
    <row r="7" spans="1:4" x14ac:dyDescent="0.3">
      <c r="A7" t="s">
        <v>21</v>
      </c>
      <c r="B7" t="s">
        <v>169</v>
      </c>
      <c r="C7" t="s">
        <v>170</v>
      </c>
      <c r="D7" t="s">
        <v>171</v>
      </c>
    </row>
    <row r="8" spans="1:4" x14ac:dyDescent="0.3">
      <c r="A8" t="s">
        <v>172</v>
      </c>
      <c r="B8" t="s">
        <v>166</v>
      </c>
      <c r="C8" t="s">
        <v>166</v>
      </c>
      <c r="D8" t="s">
        <v>171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7BA8-44A5-41F6-A078-BC57D8DA7E7C}">
  <sheetPr codeName="Sheet12"/>
  <dimension ref="A1:A4"/>
  <sheetViews>
    <sheetView workbookViewId="0">
      <selection sqref="A1:A2"/>
    </sheetView>
  </sheetViews>
  <sheetFormatPr defaultRowHeight="14.4" x14ac:dyDescent="0.3"/>
  <cols>
    <col min="1" max="1" width="50.6640625" bestFit="1" customWidth="1"/>
  </cols>
  <sheetData>
    <row r="1" spans="1:1" x14ac:dyDescent="0.3">
      <c r="A1" t="s">
        <v>186</v>
      </c>
    </row>
    <row r="2" spans="1:1" x14ac:dyDescent="0.3">
      <c r="A2" t="s">
        <v>186</v>
      </c>
    </row>
    <row r="3" spans="1:1" x14ac:dyDescent="0.3">
      <c r="A3" t="s">
        <v>203</v>
      </c>
    </row>
    <row r="4" spans="1:1" x14ac:dyDescent="0.3">
      <c r="A4" t="s">
        <v>187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3886-EB23-4457-A18C-DE5FD24CBD4B}">
  <sheetPr codeName="Sheet13"/>
  <dimension ref="A1:B7"/>
  <sheetViews>
    <sheetView workbookViewId="0">
      <selection activeCell="G15" sqref="G15"/>
    </sheetView>
  </sheetViews>
  <sheetFormatPr defaultRowHeight="14.4" x14ac:dyDescent="0.3"/>
  <cols>
    <col min="1" max="1" width="14.5546875" bestFit="1" customWidth="1"/>
    <col min="2" max="2" width="30.21875" bestFit="1" customWidth="1"/>
  </cols>
  <sheetData>
    <row r="1" spans="1:2" x14ac:dyDescent="0.3">
      <c r="A1" t="s">
        <v>145</v>
      </c>
      <c r="B1" t="s">
        <v>156</v>
      </c>
    </row>
    <row r="2" spans="1:2" x14ac:dyDescent="0.3">
      <c r="B2" t="s">
        <v>156</v>
      </c>
    </row>
    <row r="3" spans="1:2" x14ac:dyDescent="0.3">
      <c r="A3" t="s">
        <v>2</v>
      </c>
      <c r="B3" t="s">
        <v>203</v>
      </c>
    </row>
    <row r="4" spans="1:2" x14ac:dyDescent="0.3">
      <c r="A4" t="s">
        <v>4</v>
      </c>
      <c r="B4" t="s">
        <v>157</v>
      </c>
    </row>
    <row r="5" spans="1:2" x14ac:dyDescent="0.3">
      <c r="A5" t="s">
        <v>13</v>
      </c>
      <c r="B5" t="s">
        <v>158</v>
      </c>
    </row>
    <row r="6" spans="1:2" x14ac:dyDescent="0.3">
      <c r="A6" t="s">
        <v>21</v>
      </c>
      <c r="B6" t="s">
        <v>159</v>
      </c>
    </row>
    <row r="7" spans="1:2" x14ac:dyDescent="0.3">
      <c r="A7" t="s">
        <v>29</v>
      </c>
      <c r="B7" t="s">
        <v>160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6A2F-A4F3-4A43-908F-AB60FBFA6FF2}">
  <sheetPr codeName="Sheet14"/>
  <dimension ref="A1:I21"/>
  <sheetViews>
    <sheetView workbookViewId="0">
      <selection activeCell="A2" sqref="A2:I17"/>
    </sheetView>
  </sheetViews>
  <sheetFormatPr defaultRowHeight="14.4" x14ac:dyDescent="0.3"/>
  <cols>
    <col min="1" max="1" width="18.6640625" bestFit="1" customWidth="1"/>
    <col min="2" max="2" width="14.5546875" bestFit="1" customWidth="1"/>
    <col min="3" max="3" width="38.21875" bestFit="1" customWidth="1"/>
    <col min="4" max="4" width="21.5546875" bestFit="1" customWidth="1"/>
    <col min="5" max="5" width="20" bestFit="1" customWidth="1"/>
    <col min="6" max="6" width="26.77734375" bestFit="1" customWidth="1"/>
    <col min="7" max="7" width="21" bestFit="1" customWidth="1"/>
    <col min="8" max="8" width="20.33203125" bestFit="1" customWidth="1"/>
    <col min="9" max="9" width="37.88671875" bestFit="1" customWidth="1"/>
  </cols>
  <sheetData>
    <row r="1" spans="1:9" x14ac:dyDescent="0.3">
      <c r="A1" t="s">
        <v>197</v>
      </c>
      <c r="B1" t="s">
        <v>2</v>
      </c>
      <c r="C1" t="s">
        <v>150</v>
      </c>
      <c r="D1" t="s">
        <v>151</v>
      </c>
      <c r="E1" t="s">
        <v>201</v>
      </c>
      <c r="F1" t="s">
        <v>152</v>
      </c>
      <c r="G1" t="s">
        <v>153</v>
      </c>
      <c r="H1" t="s">
        <v>154</v>
      </c>
      <c r="I1" t="s">
        <v>198</v>
      </c>
    </row>
    <row r="2" spans="1:9" x14ac:dyDescent="0.3">
      <c r="C2" t="s">
        <v>499</v>
      </c>
    </row>
    <row r="3" spans="1:9" x14ac:dyDescent="0.3">
      <c r="B3" t="s">
        <v>203</v>
      </c>
      <c r="C3" t="s">
        <v>353</v>
      </c>
      <c r="F3" t="s">
        <v>354</v>
      </c>
      <c r="I3" t="s">
        <v>500</v>
      </c>
    </row>
    <row r="4" spans="1:9" x14ac:dyDescent="0.3">
      <c r="C4" t="s">
        <v>0</v>
      </c>
      <c r="D4" t="s">
        <v>1</v>
      </c>
      <c r="E4" t="s">
        <v>356</v>
      </c>
      <c r="F4" t="s">
        <v>0</v>
      </c>
      <c r="H4" t="s">
        <v>356</v>
      </c>
      <c r="I4" t="s">
        <v>203</v>
      </c>
    </row>
    <row r="5" spans="1:9" x14ac:dyDescent="0.3">
      <c r="A5" t="s">
        <v>357</v>
      </c>
      <c r="B5" t="s">
        <v>2</v>
      </c>
      <c r="C5" t="s">
        <v>203</v>
      </c>
      <c r="D5" t="s">
        <v>203</v>
      </c>
      <c r="E5" t="s">
        <v>203</v>
      </c>
      <c r="F5" t="s">
        <v>203</v>
      </c>
      <c r="G5" t="s">
        <v>203</v>
      </c>
      <c r="H5" t="s">
        <v>203</v>
      </c>
      <c r="I5" t="s">
        <v>203</v>
      </c>
    </row>
    <row r="6" spans="1:9" x14ac:dyDescent="0.3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613</v>
      </c>
    </row>
    <row r="7" spans="1:9" x14ac:dyDescent="0.3"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614</v>
      </c>
    </row>
    <row r="8" spans="1:9" x14ac:dyDescent="0.3"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615</v>
      </c>
    </row>
    <row r="9" spans="1:9" x14ac:dyDescent="0.3"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</row>
    <row r="10" spans="1:9" x14ac:dyDescent="0.3">
      <c r="A10" t="s">
        <v>37</v>
      </c>
      <c r="B10" t="s">
        <v>4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616</v>
      </c>
    </row>
    <row r="11" spans="1:9" x14ac:dyDescent="0.3">
      <c r="B11" t="s">
        <v>13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617</v>
      </c>
    </row>
    <row r="12" spans="1:9" x14ac:dyDescent="0.3">
      <c r="B12" t="s">
        <v>21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t="s">
        <v>618</v>
      </c>
    </row>
    <row r="13" spans="1:9" x14ac:dyDescent="0.3">
      <c r="B13" t="s">
        <v>29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</row>
    <row r="14" spans="1:9" x14ac:dyDescent="0.3">
      <c r="A14" t="s">
        <v>67</v>
      </c>
      <c r="B14" t="s">
        <v>4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619</v>
      </c>
    </row>
    <row r="15" spans="1:9" x14ac:dyDescent="0.3">
      <c r="B15" t="s">
        <v>13</v>
      </c>
      <c r="C15" t="s">
        <v>75</v>
      </c>
      <c r="D15" t="s">
        <v>76</v>
      </c>
      <c r="E15" t="s">
        <v>44</v>
      </c>
      <c r="F15" t="s">
        <v>77</v>
      </c>
      <c r="G15" t="s">
        <v>78</v>
      </c>
      <c r="H15" t="s">
        <v>79</v>
      </c>
      <c r="I15" t="s">
        <v>620</v>
      </c>
    </row>
    <row r="16" spans="1:9" x14ac:dyDescent="0.3">
      <c r="B16" t="s">
        <v>21</v>
      </c>
      <c r="C16" t="s">
        <v>81</v>
      </c>
      <c r="D16" t="s">
        <v>82</v>
      </c>
      <c r="E16" t="s">
        <v>83</v>
      </c>
      <c r="F16" t="s">
        <v>84</v>
      </c>
      <c r="G16" t="s">
        <v>85</v>
      </c>
      <c r="H16" t="s">
        <v>86</v>
      </c>
      <c r="I16" t="s">
        <v>621</v>
      </c>
    </row>
    <row r="17" spans="1:9" x14ac:dyDescent="0.3">
      <c r="B17" t="s">
        <v>29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  <c r="I17" t="s">
        <v>12</v>
      </c>
    </row>
    <row r="18" spans="1:9" x14ac:dyDescent="0.3">
      <c r="A18" t="s">
        <v>94</v>
      </c>
      <c r="B18" t="s">
        <v>4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  <c r="H18" t="s">
        <v>100</v>
      </c>
      <c r="I18" t="s">
        <v>622</v>
      </c>
    </row>
    <row r="19" spans="1:9" x14ac:dyDescent="0.3">
      <c r="B19" t="s">
        <v>13</v>
      </c>
      <c r="C19" t="s">
        <v>102</v>
      </c>
      <c r="D19" t="s">
        <v>103</v>
      </c>
      <c r="E19" t="s">
        <v>104</v>
      </c>
      <c r="F19" t="s">
        <v>105</v>
      </c>
      <c r="G19" t="s">
        <v>106</v>
      </c>
      <c r="H19" t="s">
        <v>107</v>
      </c>
      <c r="I19" t="s">
        <v>623</v>
      </c>
    </row>
    <row r="20" spans="1:9" x14ac:dyDescent="0.3">
      <c r="B20" t="s">
        <v>21</v>
      </c>
      <c r="C20" t="s">
        <v>109</v>
      </c>
      <c r="D20" t="s">
        <v>110</v>
      </c>
      <c r="E20" t="s">
        <v>111</v>
      </c>
      <c r="F20" t="s">
        <v>112</v>
      </c>
      <c r="G20" t="s">
        <v>113</v>
      </c>
      <c r="H20" t="s">
        <v>114</v>
      </c>
      <c r="I20" t="s">
        <v>624</v>
      </c>
    </row>
    <row r="21" spans="1:9" x14ac:dyDescent="0.3">
      <c r="B21" t="s">
        <v>29</v>
      </c>
      <c r="C21" t="s">
        <v>116</v>
      </c>
      <c r="D21" t="s">
        <v>117</v>
      </c>
      <c r="E21" t="s">
        <v>118</v>
      </c>
      <c r="F21" t="s">
        <v>119</v>
      </c>
      <c r="G21" t="s">
        <v>120</v>
      </c>
      <c r="H21" t="s">
        <v>121</v>
      </c>
      <c r="I21" t="s">
        <v>122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AA77-5558-4DD5-A909-BD25E10CAEB8}">
  <sheetPr codeName="Sheet15"/>
  <dimension ref="A1:B5"/>
  <sheetViews>
    <sheetView workbookViewId="0">
      <selection activeCell="A2" sqref="A2:B2"/>
    </sheetView>
  </sheetViews>
  <sheetFormatPr defaultRowHeight="14.4" x14ac:dyDescent="0.3"/>
  <cols>
    <col min="1" max="1" width="35.21875" bestFit="1" customWidth="1"/>
    <col min="2" max="2" width="34.5546875" bestFit="1" customWidth="1"/>
  </cols>
  <sheetData>
    <row r="1" spans="1:2" x14ac:dyDescent="0.3">
      <c r="A1" t="s">
        <v>221</v>
      </c>
      <c r="B1" t="s">
        <v>222</v>
      </c>
    </row>
    <row r="2" spans="1:2" x14ac:dyDescent="0.3">
      <c r="A2" t="s">
        <v>135</v>
      </c>
      <c r="B2" t="s">
        <v>625</v>
      </c>
    </row>
    <row r="3" spans="1:2" x14ac:dyDescent="0.3">
      <c r="A3" t="s">
        <v>626</v>
      </c>
      <c r="B3" t="s">
        <v>610</v>
      </c>
    </row>
    <row r="4" spans="1:2" x14ac:dyDescent="0.3">
      <c r="A4" t="s">
        <v>203</v>
      </c>
      <c r="B4" t="s">
        <v>203</v>
      </c>
    </row>
    <row r="5" spans="1:2" x14ac:dyDescent="0.3">
      <c r="A5" t="s">
        <v>223</v>
      </c>
      <c r="B5" t="s">
        <v>185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CB72-EFF7-44AD-9192-12C16C3568EC}">
  <sheetPr codeName="Sheet16"/>
  <dimension ref="A1:A4"/>
  <sheetViews>
    <sheetView workbookViewId="0">
      <selection activeCell="D21" sqref="D21"/>
    </sheetView>
  </sheetViews>
  <sheetFormatPr defaultRowHeight="14.4" x14ac:dyDescent="0.3"/>
  <cols>
    <col min="1" max="1" width="50.6640625" bestFit="1" customWidth="1"/>
  </cols>
  <sheetData>
    <row r="1" spans="1:1" x14ac:dyDescent="0.3">
      <c r="A1" t="s">
        <v>186</v>
      </c>
    </row>
    <row r="2" spans="1:1" x14ac:dyDescent="0.3">
      <c r="A2" t="s">
        <v>627</v>
      </c>
    </row>
    <row r="3" spans="1:1" x14ac:dyDescent="0.3">
      <c r="A3" t="s">
        <v>203</v>
      </c>
    </row>
    <row r="4" spans="1:1" x14ac:dyDescent="0.3">
      <c r="A4" t="s">
        <v>187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88BD-5345-43C9-AC1A-4AA1FFD2FAB4}">
  <sheetPr codeName="Sheet17"/>
  <dimension ref="A1:B6"/>
  <sheetViews>
    <sheetView workbookViewId="0">
      <selection activeCell="B2" sqref="B2:B5"/>
    </sheetView>
  </sheetViews>
  <sheetFormatPr defaultRowHeight="14.4" x14ac:dyDescent="0.3"/>
  <cols>
    <col min="1" max="1" width="36.77734375" bestFit="1" customWidth="1"/>
    <col min="2" max="2" width="34.21875" bestFit="1" customWidth="1"/>
  </cols>
  <sheetData>
    <row r="1" spans="1:2" x14ac:dyDescent="0.3">
      <c r="A1" t="s">
        <v>2</v>
      </c>
      <c r="B1" t="s">
        <v>218</v>
      </c>
    </row>
    <row r="2" spans="1:2" x14ac:dyDescent="0.3">
      <c r="A2" t="s">
        <v>219</v>
      </c>
      <c r="B2" t="s">
        <v>203</v>
      </c>
    </row>
    <row r="3" spans="1:2" x14ac:dyDescent="0.3">
      <c r="A3" t="s">
        <v>4</v>
      </c>
      <c r="B3" t="s">
        <v>185</v>
      </c>
    </row>
    <row r="4" spans="1:2" x14ac:dyDescent="0.3">
      <c r="A4" t="s">
        <v>13</v>
      </c>
      <c r="B4" t="s">
        <v>185</v>
      </c>
    </row>
    <row r="5" spans="1:2" x14ac:dyDescent="0.3">
      <c r="A5" t="s">
        <v>21</v>
      </c>
      <c r="B5" t="s">
        <v>220</v>
      </c>
    </row>
    <row r="6" spans="1:2" x14ac:dyDescent="0.3">
      <c r="A6" t="s">
        <v>29</v>
      </c>
      <c r="B6" t="s">
        <v>220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22E3-44EF-4A93-8B7C-03BD142D9EDE}">
  <sheetPr codeName="Sheet18"/>
  <dimension ref="A1:C7"/>
  <sheetViews>
    <sheetView workbookViewId="0">
      <selection activeCell="A2" sqref="A2:C5"/>
    </sheetView>
  </sheetViews>
  <sheetFormatPr defaultRowHeight="14.4" x14ac:dyDescent="0.3"/>
  <cols>
    <col min="1" max="1" width="14.5546875" bestFit="1" customWidth="1"/>
    <col min="2" max="2" width="30.21875" bestFit="1" customWidth="1"/>
    <col min="3" max="3" width="42.77734375" bestFit="1" customWidth="1"/>
  </cols>
  <sheetData>
    <row r="1" spans="1:3" x14ac:dyDescent="0.3">
      <c r="A1" t="s">
        <v>2</v>
      </c>
      <c r="B1" t="s">
        <v>156</v>
      </c>
      <c r="C1" t="s">
        <v>214</v>
      </c>
    </row>
    <row r="2" spans="1:3" x14ac:dyDescent="0.3">
      <c r="B2" t="s">
        <v>156</v>
      </c>
      <c r="C2" t="s">
        <v>628</v>
      </c>
    </row>
    <row r="3" spans="1:3" x14ac:dyDescent="0.3">
      <c r="A3" t="s">
        <v>2</v>
      </c>
      <c r="B3" t="s">
        <v>203</v>
      </c>
      <c r="C3" t="s">
        <v>203</v>
      </c>
    </row>
    <row r="4" spans="1:3" x14ac:dyDescent="0.3">
      <c r="A4" t="s">
        <v>4</v>
      </c>
      <c r="B4" t="s">
        <v>157</v>
      </c>
      <c r="C4" t="s">
        <v>215</v>
      </c>
    </row>
    <row r="5" spans="1:3" x14ac:dyDescent="0.3">
      <c r="A5" t="s">
        <v>13</v>
      </c>
      <c r="B5" t="s">
        <v>158</v>
      </c>
      <c r="C5" t="s">
        <v>216</v>
      </c>
    </row>
    <row r="6" spans="1:3" x14ac:dyDescent="0.3">
      <c r="A6" t="s">
        <v>21</v>
      </c>
      <c r="B6" t="s">
        <v>159</v>
      </c>
      <c r="C6" t="s">
        <v>217</v>
      </c>
    </row>
    <row r="7" spans="1:3" x14ac:dyDescent="0.3">
      <c r="A7" t="s">
        <v>29</v>
      </c>
      <c r="B7" t="s">
        <v>160</v>
      </c>
      <c r="C7" t="s">
        <v>185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67A3-8452-433C-A809-1687862F02E0}">
  <sheetPr codeName="Sheet19"/>
  <dimension ref="A1:C8"/>
  <sheetViews>
    <sheetView workbookViewId="0">
      <selection activeCell="B15" sqref="B15"/>
    </sheetView>
  </sheetViews>
  <sheetFormatPr defaultRowHeight="14.4" x14ac:dyDescent="0.3"/>
  <cols>
    <col min="1" max="1" width="20.44140625" bestFit="1" customWidth="1"/>
    <col min="2" max="2" width="29.77734375" bestFit="1" customWidth="1"/>
    <col min="3" max="3" width="32.88671875" bestFit="1" customWidth="1"/>
  </cols>
  <sheetData>
    <row r="1" spans="1:3" x14ac:dyDescent="0.3">
      <c r="A1" t="s">
        <v>173</v>
      </c>
      <c r="B1" t="s">
        <v>174</v>
      </c>
      <c r="C1" t="s">
        <v>175</v>
      </c>
    </row>
    <row r="2" spans="1:3" x14ac:dyDescent="0.3">
      <c r="B2" t="s">
        <v>349</v>
      </c>
      <c r="C2" t="s">
        <v>350</v>
      </c>
    </row>
    <row r="3" spans="1:3" x14ac:dyDescent="0.3">
      <c r="A3" t="s">
        <v>173</v>
      </c>
      <c r="B3" t="s">
        <v>203</v>
      </c>
      <c r="C3" t="s">
        <v>203</v>
      </c>
    </row>
    <row r="4" spans="1:3" x14ac:dyDescent="0.3">
      <c r="A4" t="s">
        <v>204</v>
      </c>
      <c r="B4" t="s">
        <v>205</v>
      </c>
      <c r="C4" t="s">
        <v>206</v>
      </c>
    </row>
    <row r="5" spans="1:3" x14ac:dyDescent="0.3">
      <c r="A5" t="s">
        <v>207</v>
      </c>
      <c r="B5" t="s">
        <v>208</v>
      </c>
      <c r="C5" t="s">
        <v>209</v>
      </c>
    </row>
    <row r="6" spans="1:3" x14ac:dyDescent="0.3">
      <c r="A6" t="s">
        <v>210</v>
      </c>
      <c r="B6" t="s">
        <v>177</v>
      </c>
      <c r="C6" t="s">
        <v>211</v>
      </c>
    </row>
    <row r="7" spans="1:3" x14ac:dyDescent="0.3">
      <c r="A7" t="s">
        <v>212</v>
      </c>
      <c r="B7" t="s">
        <v>177</v>
      </c>
      <c r="C7" t="s">
        <v>178</v>
      </c>
    </row>
    <row r="8" spans="1:3" x14ac:dyDescent="0.3">
      <c r="A8" t="s">
        <v>213</v>
      </c>
      <c r="B8" t="s">
        <v>180</v>
      </c>
      <c r="C8" t="s">
        <v>181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56B2C02A77419734561102CCD71D" ma:contentTypeVersion="20" ma:contentTypeDescription="Create a new document." ma:contentTypeScope="" ma:versionID="adeb59657b424038bb4802401f653424">
  <xsd:schema xmlns:xsd="http://www.w3.org/2001/XMLSchema" xmlns:xs="http://www.w3.org/2001/XMLSchema" xmlns:p="http://schemas.microsoft.com/office/2006/metadata/properties" xmlns:ns2="8ec2cf5d-ef57-41be-a36e-a97ea5d4bd8d" xmlns:ns3="66658e94-0e53-4e3f-945b-f1e39d0dfe16" targetNamespace="http://schemas.microsoft.com/office/2006/metadata/properties" ma:root="true" ma:fieldsID="06d53c355db5cc436824bb9c393682e9" ns2:_="" ns3:_="">
    <xsd:import namespace="8ec2cf5d-ef57-41be-a36e-a97ea5d4bd8d"/>
    <xsd:import namespace="66658e94-0e53-4e3f-945b-f1e39d0df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Reject_x0020_or_x0020_Accept_x0020_Candidate_MG_x0020_Review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cf5d-ef57-41be-a36e-a97ea5d4b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ject_x0020_or_x0020_Accept_x0020_Candidate_MG_x0020_Review" ma:index="21" nillable="true" ma:displayName="Reject or Accept Candidate_MG Review" ma:default="1" ma:internalName="Reject_x0020_or_x0020_Accept_x0020_Candidate_MG_x0020_Review">
      <xsd:simpleType>
        <xsd:restriction base="dms:Boolea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d1c8e54-2ef6-49df-852d-8863a3645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58e94-0e53-4e3f-945b-f1e39d0df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99da26e-ddd7-4348-8e47-f420ef3d1678}" ma:internalName="TaxCatchAll" ma:showField="CatchAllData" ma:web="66658e94-0e53-4e3f-945b-f1e39d0df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c2cf5d-ef57-41be-a36e-a97ea5d4bd8d">
      <Terms xmlns="http://schemas.microsoft.com/office/infopath/2007/PartnerControls"/>
    </lcf76f155ced4ddcb4097134ff3c332f>
    <TaxCatchAll xmlns="66658e94-0e53-4e3f-945b-f1e39d0dfe16" xsi:nil="true"/>
    <Reject_x0020_or_x0020_Accept_x0020_Candidate_MG_x0020_Review xmlns="8ec2cf5d-ef57-41be-a36e-a97ea5d4bd8d">true</Reject_x0020_or_x0020_Accept_x0020_Candidate_MG_x0020_Review>
  </documentManagement>
</p:properties>
</file>

<file path=customXml/item4.xml>��
</file>

<file path=customXml/itemProps1.xml><?xml version="1.0" encoding="utf-8"?>
<ds:datastoreItem xmlns:ds="http://schemas.openxmlformats.org/officeDocument/2006/customXml" ds:itemID="{707694D5-9444-4728-BC5B-92AF06D9C6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5E9172-99E5-41D6-9545-6E6E347F9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2cf5d-ef57-41be-a36e-a97ea5d4bd8d"/>
    <ds:schemaRef ds:uri="66658e94-0e53-4e3f-945b-f1e39d0df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9CF095-C932-4F2F-8D18-B237F1B7F5A3}">
  <ds:schemaRefs>
    <ds:schemaRef ds:uri="http://schemas.microsoft.com/office/2006/metadata/properties"/>
    <ds:schemaRef ds:uri="http://schemas.microsoft.com/office/infopath/2007/PartnerControls"/>
    <ds:schemaRef ds:uri="2de51da2-094a-4d03-8cda-6943a2382db6"/>
    <ds:schemaRef ds:uri="2fcd8562-cadd-4f35-9c91-d7ffa139bebb"/>
    <ds:schemaRef ds:uri="8ec2cf5d-ef57-41be-a36e-a97ea5d4bd8d"/>
    <ds:schemaRef ds:uri="66658e94-0e53-4e3f-945b-f1e39d0dfe16"/>
  </ds:schemaRefs>
</ds:datastoreItem>
</file>

<file path=customXml/itemProps4.xml><?xml version="1.0" encoding="utf-8"?>
<ds:datastoreItem xmlns:ds="http://schemas.openxmlformats.org/officeDocument/2006/customXml" ds:itemID="{EC0584A0-15A6-45A2-B8C9-7044A4A55FD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</vt:i4>
      </vt:variant>
    </vt:vector>
  </HeadingPairs>
  <TitlesOfParts>
    <vt:vector size="31" baseType="lpstr">
      <vt:lpstr>NightSave UrbanS - Energy</vt:lpstr>
      <vt:lpstr>Ruraflex - Ancillary &amp; Demand</vt:lpstr>
      <vt:lpstr>Ruraflex - Service &amp; Admin</vt:lpstr>
      <vt:lpstr>Ruraflex - Energy</vt:lpstr>
      <vt:lpstr>NightSave Rural - Ancillary</vt:lpstr>
      <vt:lpstr>NightSave Rural - Service &amp; Adm</vt:lpstr>
      <vt:lpstr>NightSave Rural - Energy</vt:lpstr>
      <vt:lpstr>Search</vt:lpstr>
      <vt:lpstr>NightSave UrbanL - Service &amp; Ad</vt:lpstr>
      <vt:lpstr>Nightsave UrbanL - Ancillary</vt:lpstr>
      <vt:lpstr>NightSave UrbanL - Network Char</vt:lpstr>
      <vt:lpstr>NightSave UrbanL - Energy</vt:lpstr>
      <vt:lpstr>Eskom Rate Matrix</vt:lpstr>
      <vt:lpstr>MunicFlex 26-27</vt:lpstr>
      <vt:lpstr>Admin</vt:lpstr>
      <vt:lpstr>NightSave UrbanS - Service &amp; Ad</vt:lpstr>
      <vt:lpstr>NightSave UrbanS - Network</vt:lpstr>
      <vt:lpstr>NightSave UrbanS - Ancillary</vt:lpstr>
      <vt:lpstr>Megaflex - Energy&amp;Transmission</vt:lpstr>
      <vt:lpstr>Megaflex - Service &amp; Admin</vt:lpstr>
      <vt:lpstr>Megaflex - Reactive Energy</vt:lpstr>
      <vt:lpstr>Megaflex - Distribution network</vt:lpstr>
      <vt:lpstr>Megaflex - Electrification and </vt:lpstr>
      <vt:lpstr>Megaflex - Ancillary</vt:lpstr>
      <vt:lpstr>Miniflex - Energy&amp;Transmission</vt:lpstr>
      <vt:lpstr>Miniflex - Reactive Energy</vt:lpstr>
      <vt:lpstr>Miniflex - Electification Sub</vt:lpstr>
      <vt:lpstr>Miniflex - Low Voltage Sub</vt:lpstr>
      <vt:lpstr>Miniflex - Ancillary</vt:lpstr>
      <vt:lpstr>Miniflex - Service &amp; Admin</vt:lpstr>
      <vt:lpstr>'Eskom Rate Matrix'!Print_Area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Sims | Sustainable Energy Africa</dc:creator>
  <cp:lastModifiedBy>Nick Sims | Sustainable Energy Africa</cp:lastModifiedBy>
  <dcterms:created xsi:type="dcterms:W3CDTF">2024-11-04T07:36:53Z</dcterms:created>
  <dcterms:modified xsi:type="dcterms:W3CDTF">2026-09-09T08:02:13Z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0x01010029C056B2C02A77419734561102CCD71D</vt:lpwstr>
  </property>
  <property fmtid="{D5CDD505-2E9C-101B-9397-08002B2CF9AE}" pid="3" name="MediaServiceImageTags">
    <vt:lpwstr/>
  </property>
</Properties>
</file>